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<sst xmlns="http://schemas.openxmlformats.org/spreadsheetml/2006/main" count="12907" uniqueCount="3330">
  <si>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</si>
  <si>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</si>
  <si>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</si>
  <si>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</si>
  <si>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</si>
  <si>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</si>
  <si>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</si>
  <si>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</si>
  <si>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</si>
  <si>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</si>
  <si>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</si>
  <si>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</si>
  <si>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</si>
  <si>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</si>
  <si>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</si>
  <si>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</si>
  <si>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Чеченская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</si>
  <si>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</si>
  <si>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</si>
  <si>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</si>
  <si>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</si>
  <si>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</si>
  <si>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</si>
  <si>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</si>
  <si>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</si>
  <si>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</si>
  <si>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</si>
  <si>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</si>
  <si>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</si>
  <si>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</si>
  <si>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</si>
  <si>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</si>
  <si>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</si>
  <si>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</si>
  <si>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</si>
  <si>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</si>
  <si>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</si>
  <si>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</si>
  <si>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</si>
  <si>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</si>
  <si>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</si>
  <si>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</si>
  <si>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</si>
  <si>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</si>
  <si>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</si>
  <si>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</si>
  <si>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</si>
  <si>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</si>
  <si>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</si>
  <si>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</si>
  <si>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</si>
  <si>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</si>
  <si>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</si>
  <si>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</si>
  <si>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</si>
  <si>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</si>
  <si>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</si>
  <si>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</si>
  <si>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</si>
  <si>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</si>
  <si>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</si>
  <si>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</si>
  <si>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</si>
  <si>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</si>
  <si>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</si>
  <si>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</si>
  <si>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</si>
  <si>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</si>
  <si>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</si>
  <si>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д. 3</t>
  </si>
  <si>
    <t>Фамилия, имя, отчество руководителя</t>
  </si>
  <si>
    <t>Погосов Левон Айкович</t>
  </si>
  <si>
    <t>Ответственный за заполнение формы</t>
  </si>
  <si>
    <t>Фамилия, имя, отчество</t>
  </si>
  <si>
    <t>Можджер Мария Ильинична</t>
  </si>
  <si>
    <t>Должность</t>
  </si>
  <si>
    <t>Ведущийэкономист</t>
  </si>
  <si>
    <t>Контактный телефон</t>
  </si>
  <si>
    <t>8-879-22-4-76-82</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</si>
  <si>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</si>
  <si>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</si>
  <si>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</si>
  <si>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</si>
  <si>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</si>
  <si>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</si>
  <si>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</si>
  <si>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</si>
  <si>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</si>
  <si>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</si>
  <si>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</si>
  <si>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</si>
  <si>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</si>
  <si>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</si>
  <si>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</si>
  <si>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</si>
  <si>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</si>
  <si>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</si>
  <si>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</si>
  <si>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58</t>
  </si>
  <si>
    <t>Гудермесский район</t>
  </si>
  <si>
    <t>Гудермесское</t>
  </si>
  <si>
    <t>96610101</t>
  </si>
  <si>
    <t>2</t>
  </si>
  <si>
    <t>×</t>
  </si>
  <si>
    <t>116</t>
  </si>
  <si>
    <t>Наурский район</t>
  </si>
  <si>
    <t>Ищерское</t>
  </si>
  <si>
    <t>96622404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</si>
  <si>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</si>
  <si>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</si>
  <si>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</si>
  <si>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</si>
  <si>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</si>
  <si>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</si>
  <si>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</si>
  <si>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</si>
  <si>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</si>
  <si>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</si>
  <si>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</si>
  <si>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</si>
  <si>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</si>
  <si>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</si>
  <si>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</si>
  <si>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</si>
  <si>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</si>
  <si>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</si>
  <si>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</si>
  <si>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</si>
  <si>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</si>
  <si>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</si>
  <si>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</si>
  <si>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</si>
  <si>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</si>
  <si>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</si>
  <si>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</si>
  <si>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</si>
  <si>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</si>
  <si>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</si>
  <si>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</si>
  <si>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</si>
  <si>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</si>
  <si>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</si>
  <si>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</si>
  <si>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</si>
  <si>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</si>
  <si>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</si>
  <si>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</si>
  <si>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</si>
  <si>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</si>
  <si>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</si>
  <si>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</si>
  <si>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</si>
  <si>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</si>
  <si>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</si>
  <si>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</si>
  <si>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</si>
  <si>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</si>
  <si>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</si>
  <si>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</si>
  <si>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</si>
  <si>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</si>
  <si>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</si>
  <si>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</si>
  <si>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</si>
  <si>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</si>
  <si>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</si>
  <si>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</si>
  <si>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</si>
  <si>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</si>
  <si>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</si>
  <si>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</si>
  <si>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</si>
  <si>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</si>
  <si>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</si>
  <si>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</si>
  <si>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</si>
  <si>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</si>
  <si>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</si>
  <si>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</si>
  <si>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</si>
  <si>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</si>
  <si>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</si>
  <si>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</si>
  <si>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</si>
  <si>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</si>
  <si>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</si>
  <si>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</si>
  <si>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</si>
  <si>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</si>
  <si>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</si>
  <si>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</si>
  <si>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</si>
  <si>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</si>
  <si>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</si>
  <si>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</si>
  <si>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</si>
  <si>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</si>
  <si>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</si>
  <si>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</si>
  <si>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</si>
  <si>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</si>
  <si>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</si>
  <si>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</si>
  <si>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</si>
  <si>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</si>
  <si>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</si>
  <si>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</si>
  <si>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</si>
  <si>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</si>
  <si>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</si>
  <si>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</si>
  <si>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</si>
  <si>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</si>
  <si>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</si>
  <si>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</si>
  <si>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</si>
  <si>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</si>
  <si>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</si>
  <si>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</si>
  <si>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</si>
  <si>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</si>
  <si>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</si>
  <si>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</si>
  <si>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</si>
  <si>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</si>
  <si>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</si>
  <si>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</si>
  <si>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</si>
  <si>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</si>
  <si>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</si>
  <si>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</si>
  <si>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</si>
  <si>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</si>
  <si>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</si>
  <si>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</si>
  <si>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</si>
  <si>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</si>
  <si>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</si>
  <si>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</si>
  <si>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</si>
  <si>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</si>
  <si>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</si>
  <si>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</si>
  <si>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</si>
  <si>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</si>
  <si>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</si>
  <si>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</si>
  <si>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</si>
  <si>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</si>
  <si>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</si>
  <si>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</si>
  <si>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</si>
  <si>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</si>
  <si>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</si>
  <si>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</si>
  <si>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</si>
  <si>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</si>
  <si>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</si>
  <si>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</si>
  <si>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</si>
  <si>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</si>
  <si>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</si>
  <si>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</si>
  <si>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</si>
  <si>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</si>
  <si>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</si>
  <si>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</si>
  <si>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</si>
  <si>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</si>
  <si>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</si>
  <si>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</si>
  <si>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</si>
  <si>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</si>
  <si>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</si>
  <si>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</si>
  <si>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</si>
  <si>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</si>
  <si>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</si>
  <si>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</si>
  <si>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</si>
  <si>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</si>
  <si>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</si>
  <si>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</si>
  <si>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</si>
  <si>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</si>
  <si>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</si>
  <si>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</si>
  <si>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</si>
  <si>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</si>
  <si>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</si>
  <si>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</si>
  <si>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</si>
  <si>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</si>
  <si>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</si>
  <si>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</si>
  <si>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</si>
  <si>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</si>
  <si>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</si>
  <si>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</si>
  <si>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</si>
  <si>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</si>
  <si>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</si>
  <si>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</si>
  <si>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</si>
  <si>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</si>
  <si>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</si>
  <si>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</si>
  <si>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</si>
  <si>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</si>
  <si>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</si>
  <si>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</si>
  <si>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</si>
  <si>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</si>
  <si>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</si>
  <si>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</si>
  <si>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</si>
  <si>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</si>
  <si>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</si>
  <si>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</si>
  <si>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</si>
  <si>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</si>
  <si>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</si>
  <si>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</si>
  <si>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</si>
  <si>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</si>
  <si>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</si>
  <si>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</si>
  <si>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</si>
  <si>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</si>
  <si>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</si>
  <si>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</si>
  <si>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</si>
  <si>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</si>
  <si>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</si>
  <si>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</si>
  <si>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</si>
  <si>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</si>
  <si>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</si>
  <si>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</si>
  <si>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</si>
  <si>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</si>
  <si>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</si>
  <si>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</si>
  <si>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</si>
  <si>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</si>
  <si>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</si>
  <si>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</si>
  <si>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</si>
  <si>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</si>
  <si>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</si>
  <si>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</si>
  <si>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</si>
  <si>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</si>
  <si>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</si>
  <si>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</si>
  <si>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</si>
  <si>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</si>
  <si>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</si>
  <si>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</si>
  <si>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</si>
  <si>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</si>
  <si>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</si>
  <si>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</si>
  <si>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</si>
  <si>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</si>
  <si>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</si>
  <si>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</si>
  <si>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</si>
  <si>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</si>
  <si>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</si>
  <si>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</si>
  <si>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</si>
  <si>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</si>
  <si>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</si>
  <si>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</si>
  <si>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</si>
  <si>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</si>
  <si>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</si>
  <si>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</si>
  <si>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</si>
  <si>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</si>
  <si>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</si>
  <si>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</si>
  <si>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</si>
  <si>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</si>
  <si>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</si>
  <si>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</si>
  <si>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</si>
  <si>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</si>
  <si>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</si>
  <si>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</si>
  <si>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</si>
  <si>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</si>
  <si>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</si>
  <si>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</si>
  <si>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</si>
  <si>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</si>
  <si>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</si>
  <si>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</si>
  <si>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</si>
  <si>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</si>
  <si>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</si>
  <si>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</si>
  <si>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</si>
  <si>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</si>
  <si>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</si>
  <si>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</si>
  <si>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</si>
  <si>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</si>
  <si>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</si>
  <si>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</si>
  <si>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</si>
  <si>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</si>
  <si>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</si>
  <si>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</si>
  <si>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</si>
  <si>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</si>
  <si>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</si>
  <si>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</si>
  <si>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</si>
  <si>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</si>
  <si>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</si>
  <si>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</si>
  <si>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</si>
  <si>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</si>
  <si>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</si>
  <si>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</si>
  <si>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</si>
  <si>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</si>
  <si>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</si>
  <si>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</si>
  <si>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</si>
  <si>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</si>
  <si>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</si>
  <si>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</si>
  <si>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</si>
  <si>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</si>
  <si>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</si>
  <si>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</si>
  <si>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</si>
  <si>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</si>
  <si>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</si>
  <si>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</si>
  <si>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</si>
  <si>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</si>
  <si>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</si>
  <si>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</si>
  <si>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</si>
  <si>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</si>
  <si>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</si>
  <si>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</si>
  <si>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</si>
  <si>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</si>
  <si>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</si>
  <si>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</si>
  <si>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</si>
  <si>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</si>
  <si>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</si>
  <si>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</si>
  <si>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</si>
  <si>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</si>
  <si>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</si>
  <si>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</si>
  <si>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</si>
  <si>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</si>
  <si>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</si>
  <si>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</si>
  <si>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</si>
  <si>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</si>
  <si>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</si>
  <si>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</si>
  <si>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</si>
  <si>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</si>
  <si>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</si>
  <si>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</si>
  <si>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</si>
  <si>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</si>
  <si>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</si>
  <si>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</si>
  <si>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</si>
  <si>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</si>
  <si>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</si>
  <si>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</si>
  <si>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</si>
  <si>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</si>
  <si>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</si>
  <si>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</si>
  <si>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</si>
  <si>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</si>
  <si>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</si>
  <si>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</si>
  <si>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</si>
  <si>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</si>
  <si>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</si>
  <si>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</si>
  <si>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</si>
  <si>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</si>
  <si>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</si>
  <si>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</si>
  <si>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</si>
  <si>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</si>
  <si>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</si>
  <si>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</si>
  <si>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</si>
  <si>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</si>
  <si>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</si>
  <si>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</si>
  <si>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</si>
  <si>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</si>
  <si>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</si>
  <si>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</si>
  <si>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</si>
  <si>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</si>
  <si>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</si>
  <si>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</si>
  <si>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</si>
  <si>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</si>
  <si>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</si>
  <si>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</si>
  <si>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</si>
  <si>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</si>
  <si>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</si>
  <si>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</si>
  <si>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</si>
  <si>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</si>
  <si>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</si>
  <si>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</si>
  <si>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</si>
  <si>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</si>
  <si>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</si>
  <si>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</si>
  <si>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</si>
  <si>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</si>
  <si>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</si>
  <si>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</si>
  <si>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</si>
  <si>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</si>
  <si>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</si>
  <si>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</si>
  <si>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</si>
  <si>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</si>
  <si>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</si>
  <si>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</si>
  <si>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</si>
  <si>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</si>
  <si>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</si>
  <si>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</si>
  <si>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</si>
  <si>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</si>
  <si>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</si>
  <si>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</si>
  <si>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</si>
  <si>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</si>
  <si>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</si>
  <si>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</si>
  <si>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</si>
  <si>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</si>
  <si>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</si>
  <si>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</si>
  <si>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</si>
  <si>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</si>
  <si>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</si>
  <si>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</si>
  <si>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</si>
  <si>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</si>
  <si>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</si>
  <si>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</si>
  <si>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</si>
  <si>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</si>
  <si>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</si>
  <si>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</si>
  <si>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</si>
  <si>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</si>
  <si>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</si>
  <si>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</si>
  <si>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</si>
  <si>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</si>
  <si>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</si>
  <si>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</si>
  <si>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</si>
  <si>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</si>
  <si>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</si>
  <si>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</si>
  <si>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</si>
  <si>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</si>
  <si>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</si>
  <si>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</si>
  <si>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</si>
  <si>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</si>
  <si>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</si>
  <si>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</si>
  <si>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</si>
  <si>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</si>
  <si>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</si>
  <si>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</si>
  <si>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</si>
  <si>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</si>
  <si>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</si>
  <si>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</si>
  <si>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</si>
  <si>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</si>
  <si>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</si>
  <si>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</si>
  <si>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</si>
  <si>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</si>
  <si>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</si>
  <si>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</si>
  <si>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</si>
  <si>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</si>
  <si>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</si>
  <si>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</si>
  <si>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</si>
  <si>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</si>
  <si>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</si>
  <si>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</si>
  <si>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</si>
  <si>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</si>
  <si>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</si>
  <si>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</si>
  <si>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</si>
  <si>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</si>
  <si>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</si>
  <si>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</si>
  <si>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</si>
  <si>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</si>
  <si>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</si>
  <si>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</si>
  <si>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</si>
  <si>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</si>
  <si>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</si>
  <si>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</si>
  <si>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</si>
  <si>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</si>
  <si>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</si>
  <si>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</si>
  <si>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</si>
  <si>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</si>
  <si>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</si>
  <si>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</si>
  <si>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</si>
  <si>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</si>
  <si>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</si>
  <si>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</si>
  <si>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</si>
  <si>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</si>
  <si>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</si>
  <si>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</si>
  <si>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</si>
  <si>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</si>
  <si>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</si>
  <si>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</si>
  <si>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</si>
  <si>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</si>
  <si>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</si>
  <si>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</si>
  <si>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</si>
  <si>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</si>
  <si>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</si>
  <si>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</si>
  <si>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</si>
  <si>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</si>
  <si>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</si>
  <si>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</si>
  <si>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</si>
  <si>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</si>
  <si>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</si>
  <si>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</si>
  <si>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</si>
  <si>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</si>
  <si>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</si>
  <si>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</si>
  <si>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</si>
  <si>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</si>
  <si>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</si>
  <si>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</si>
  <si>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</si>
  <si>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</si>
  <si>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</si>
  <si>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</si>
  <si>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</si>
  <si>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</si>
  <si>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</si>
  <si>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</si>
  <si>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</si>
  <si>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</si>
  <si>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</si>
  <si>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</si>
  <si>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</si>
  <si>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</si>
  <si>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</si>
  <si>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</si>
  <si>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</si>
  <si>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</si>
  <si>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</si>
  <si>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</si>
  <si>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</si>
  <si>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</si>
  <si>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</si>
  <si>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</si>
  <si>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</si>
  <si>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</si>
  <si>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</si>
  <si>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</si>
  <si>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</si>
  <si>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</si>
  <si>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</si>
  <si>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</si>
  <si>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</si>
  <si>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</si>
  <si>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</si>
  <si>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</si>
  <si>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</si>
  <si>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</si>
  <si>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</si>
  <si>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</si>
  <si>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</si>
  <si>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</si>
  <si>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</si>
  <si>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</si>
  <si>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</si>
  <si>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</si>
  <si>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</si>
  <si>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</si>
  <si>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</si>
  <si>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</si>
  <si>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</si>
  <si>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</si>
  <si>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</si>
  <si>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</si>
  <si>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</si>
  <si>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</si>
  <si>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</si>
  <si>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</si>
  <si>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</si>
  <si>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</si>
  <si>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</si>
  <si>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</si>
  <si>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</si>
  <si>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</si>
  <si>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</si>
  <si>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</si>
  <si>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</si>
  <si>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</si>
  <si>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</si>
  <si>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</si>
  <si>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</si>
  <si>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</si>
  <si>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</si>
  <si>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</si>
  <si>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</si>
  <si>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</si>
  <si>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</si>
  <si>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</si>
  <si>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</si>
  <si>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</si>
  <si>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</si>
  <si>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</si>
  <si>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</si>
  <si>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</si>
  <si>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</si>
  <si>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</si>
  <si>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</si>
  <si>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</si>
  <si>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</si>
  <si>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</si>
  <si>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</si>
  <si>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</si>
  <si>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</si>
  <si>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</si>
  <si>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</si>
  <si>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</si>
  <si>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</si>
  <si>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</si>
  <si>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</si>
  <si>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</si>
  <si>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</si>
  <si>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</si>
  <si>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</si>
  <si>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</si>
  <si>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</si>
  <si>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</si>
  <si>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</si>
  <si>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</si>
  <si>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</si>
  <si>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</si>
  <si>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</si>
  <si>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</si>
  <si>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</si>
  <si>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</si>
  <si>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</si>
  <si>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</si>
  <si>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</si>
  <si>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</si>
  <si>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</si>
  <si>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</si>
  <si>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</si>
  <si>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</si>
  <si>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</si>
  <si>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</si>
  <si>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</si>
  <si>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</si>
  <si>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</si>
  <si>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</si>
  <si>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</si>
  <si>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</si>
  <si>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</si>
  <si>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</si>
  <si>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</si>
  <si>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</si>
  <si>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</si>
  <si>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</si>
  <si>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</si>
  <si>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</si>
  <si>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</si>
  <si>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</si>
  <si>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</si>
  <si>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</si>
  <si>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</si>
  <si>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</si>
  <si>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</si>
  <si>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</si>
  <si>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</si>
  <si>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</si>
  <si>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</si>
  <si>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</si>
  <si>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</si>
  <si>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</si>
  <si>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</si>
  <si>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</si>
  <si>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</si>
  <si>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</si>
  <si>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</si>
  <si>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</si>
  <si>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</si>
  <si>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</si>
  <si>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</si>
  <si>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</si>
  <si>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</si>
  <si>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</si>
  <si>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</si>
  <si>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</si>
  <si>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</si>
  <si>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</si>
  <si>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</si>
  <si>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</si>
  <si>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</si>
  <si>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</si>
  <si>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</si>
  <si>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</si>
  <si>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</si>
  <si>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</si>
  <si>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</si>
  <si>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</si>
  <si>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</si>
  <si>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</si>
  <si>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</si>
  <si>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</si>
  <si>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</si>
  <si>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</si>
  <si>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</si>
  <si>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</si>
  <si>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</si>
  <si>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</si>
  <si>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</si>
  <si>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</si>
  <si>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</si>
  <si>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</si>
  <si>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</si>
  <si>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</si>
  <si>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</si>
  <si>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</si>
  <si>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</si>
  <si>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</si>
  <si>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</si>
  <si>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</si>
  <si>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</si>
  <si>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</si>
  <si>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</si>
  <si>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</si>
  <si>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</si>
  <si>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</si>
  <si>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</si>
  <si>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</si>
  <si>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</si>
  <si>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</si>
  <si>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</si>
  <si>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</si>
  <si>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</si>
  <si>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</si>
  <si>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</si>
  <si>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</si>
  <si>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</si>
  <si>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</si>
  <si>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</si>
  <si>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</si>
  <si>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</si>
  <si>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</si>
  <si>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</si>
  <si>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</si>
  <si>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</si>
  <si>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</si>
  <si>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</si>
  <si>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</si>
  <si>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</si>
  <si>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</si>
  <si>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</si>
  <si>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</si>
  <si>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</si>
  <si>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</si>
  <si>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</si>
  <si>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</si>
  <si>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</si>
  <si>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</si>
  <si>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</si>
  <si>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</si>
  <si>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</si>
  <si>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</si>
  <si>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</si>
  <si>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</si>
  <si>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</si>
  <si>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</si>
  <si>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</si>
  <si>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</si>
  <si>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</si>
  <si>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</si>
  <si>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</si>
  <si>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</si>
  <si>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</si>
  <si>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</si>
  <si>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</si>
  <si>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</si>
  <si>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</si>
  <si>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</si>
  <si>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</si>
  <si>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</si>
  <si>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</si>
  <si>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</si>
  <si>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</si>
  <si>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</si>
  <si>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</si>
  <si>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</si>
  <si>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</si>
  <si>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</si>
  <si>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</si>
  <si>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</si>
  <si>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</si>
  <si>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</si>
  <si>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</si>
  <si>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</si>
  <si>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</si>
  <si>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</si>
  <si>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</si>
  <si>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</si>
  <si>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</si>
  <si>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</si>
  <si>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</si>
  <si>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</si>
  <si>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</si>
  <si>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</si>
  <si>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</si>
  <si>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</si>
  <si>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</si>
  <si>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</si>
  <si>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</si>
  <si>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</si>
  <si>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</si>
  <si>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</si>
  <si>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</si>
  <si>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</si>
  <si>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</si>
  <si>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</si>
  <si>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</si>
  <si>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</si>
  <si>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</si>
  <si>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</si>
  <si>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</si>
  <si>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</si>
  <si>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</si>
  <si>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</si>
  <si>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</si>
  <si>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</si>
  <si>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</si>
  <si>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</si>
  <si>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</si>
  <si>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</si>
  <si>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</si>
  <si>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</si>
  <si>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</si>
  <si>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</si>
  <si>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</si>
  <si>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</si>
  <si>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</si>
  <si>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</si>
  <si>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</si>
  <si>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</si>
  <si>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</si>
  <si>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</si>
  <si>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</si>
  <si>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</si>
  <si>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</si>
  <si>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</si>
  <si>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</si>
  <si>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</si>
  <si>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</si>
  <si>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</si>
  <si>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</si>
  <si>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</si>
  <si>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</si>
  <si>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</si>
  <si>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</si>
  <si>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</si>
  <si>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</si>
  <si>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</si>
  <si>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</si>
  <si>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</si>
  <si>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</si>
  <si>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</si>
  <si>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</si>
  <si>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</si>
  <si>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</si>
  <si>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</si>
  <si>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</si>
  <si>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</si>
  <si>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</si>
  <si>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</si>
  <si>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</si>
  <si>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</si>
  <si>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</si>
  <si>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</si>
  <si>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</si>
  <si>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</si>
  <si>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</si>
  <si>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</si>
  <si>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</si>
  <si>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</si>
  <si>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</si>
  <si>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</si>
  <si>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</si>
  <si>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</si>
  <si>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</si>
  <si>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</si>
  <si>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</si>
  <si>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</si>
  <si>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</si>
  <si>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</si>
  <si>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</si>
  <si>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</si>
  <si>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</si>
  <si>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</si>
  <si>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</si>
  <si>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</si>
  <si>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</si>
  <si>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</si>
  <si>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</si>
  <si>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</si>
  <si>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</si>
  <si>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</si>
  <si>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</si>
  <si>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</si>
  <si>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</si>
  <si>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</si>
  <si>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</si>
  <si>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</si>
  <si>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</si>
  <si>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</si>
  <si>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</si>
  <si>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</si>
  <si>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</si>
  <si>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</si>
  <si>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</si>
  <si>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</si>
  <si>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</si>
  <si>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</si>
  <si>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</si>
  <si>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</si>
  <si>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</si>
  <si>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</si>
  <si>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</si>
  <si>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</si>
  <si>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</si>
  <si>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</si>
  <si>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</si>
  <si>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</si>
  <si>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</si>
  <si>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</si>
  <si>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</si>
  <si>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</si>
  <si>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</si>
  <si>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</si>
  <si>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</si>
  <si>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</si>
  <si>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</si>
  <si>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</si>
  <si>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</si>
  <si>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</si>
  <si>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</si>
  <si>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</si>
  <si>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</si>
  <si>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</si>
  <si>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</si>
  <si>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</si>
  <si>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</si>
  <si>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</si>
  <si>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</si>
  <si>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</si>
  <si>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</si>
  <si>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</si>
  <si>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</si>
  <si>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</si>
  <si>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</si>
  <si>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</si>
  <si>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</si>
  <si>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</si>
  <si>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</si>
  <si>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</si>
  <si>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</si>
  <si>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</si>
  <si>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</si>
  <si>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</si>
  <si>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</si>
  <si>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</si>
  <si>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</si>
  <si>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</si>
  <si>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</si>
  <si>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</si>
  <si>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</si>
  <si>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</si>
  <si>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</si>
  <si>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</si>
  <si>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</si>
  <si>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</si>
  <si>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</si>
  <si>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</si>
  <si>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</si>
  <si>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</si>
  <si>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</si>
  <si>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</si>
  <si>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</si>
  <si>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</si>
  <si>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</si>
  <si>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</si>
  <si>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</si>
  <si>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</si>
  <si>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</si>
  <si>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</si>
  <si>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</si>
  <si>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</si>
  <si>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</si>
  <si>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</si>
  <si>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</si>
  <si>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</si>
  <si>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</si>
  <si>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</si>
  <si>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</si>
  <si>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</si>
  <si>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</si>
  <si>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</si>
  <si>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https://portal.eias.ru/Portal/DownloadPage.aspx?type=12&amp;guid=7bfbb800-a771-44db-9905-5e5a23a66fce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</si>
  <si>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</si>
  <si>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</si>
  <si>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</si>
  <si>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</si>
  <si>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</si>
  <si>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</si>
  <si>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</si>
  <si>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</si>
  <si>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</si>
  <si>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</si>
  <si>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</si>
  <si>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</si>
  <si>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</si>
  <si>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</si>
  <si>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</si>
  <si>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</si>
  <si>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</si>
  <si>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</si>
  <si>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</si>
  <si>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</si>
  <si>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</si>
  <si>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</si>
  <si>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</si>
  <si>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</si>
  <si>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</si>
  <si>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</si>
  <si>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</si>
  <si>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</si>
  <si>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</si>
  <si>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</si>
  <si>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</si>
  <si>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</si>
  <si>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</si>
  <si>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</si>
  <si>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</si>
  <si>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</si>
  <si>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</si>
  <si>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</si>
  <si>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</si>
  <si>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</si>
  <si>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</si>
  <si>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</si>
  <si>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</si>
  <si>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</si>
  <si>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</si>
  <si>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</si>
  <si>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</si>
  <si>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</si>
  <si>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</si>
  <si>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</si>
  <si>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</si>
  <si>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</si>
  <si>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</si>
  <si>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</si>
  <si>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</si>
  <si>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</si>
  <si>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</si>
  <si>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</si>
  <si>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</si>
  <si>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</si>
  <si>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</si>
  <si>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</si>
  <si>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</si>
  <si>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</si>
  <si>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</si>
  <si>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</si>
  <si>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</si>
  <si>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</si>
  <si>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</si>
  <si>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</si>
  <si>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</si>
  <si>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</si>
  <si>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</si>
  <si>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</si>
  <si>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</si>
  <si>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</si>
  <si>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</si>
  <si>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</si>
  <si>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</si>
  <si>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</si>
  <si>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</si>
  <si>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</si>
  <si>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</si>
  <si>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</si>
  <si>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</si>
  <si>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</si>
  <si>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</si>
  <si>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</si>
  <si>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</si>
  <si>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</si>
  <si>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</si>
  <si>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</si>
  <si>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</si>
  <si>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</si>
  <si>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</si>
  <si>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</si>
  <si>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</si>
  <si>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</si>
  <si>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</si>
  <si>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</si>
  <si>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</si>
  <si>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</si>
  <si>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</si>
  <si>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</si>
  <si>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</si>
  <si>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</si>
  <si>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</si>
  <si>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</si>
  <si>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</si>
  <si>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</si>
  <si>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</si>
  <si>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</si>
  <si>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</si>
  <si>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</si>
  <si>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</si>
  <si>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</si>
  <si>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</si>
  <si>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</si>
  <si>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</si>
  <si>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</si>
  <si>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</si>
  <si>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</si>
  <si>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</si>
  <si>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</si>
  <si>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</si>
  <si>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</si>
  <si>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</si>
  <si>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</si>
  <si>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</si>
  <si>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</si>
  <si>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</si>
  <si>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</si>
  <si>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</si>
  <si>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</si>
  <si>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</si>
  <si>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</si>
  <si>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</si>
  <si>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</si>
  <si>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</si>
  <si>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</si>
  <si>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</si>
  <si>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</si>
  <si>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</si>
  <si>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</si>
  <si>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</si>
  <si>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</si>
  <si>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</si>
  <si>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</si>
  <si>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</si>
  <si>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</si>
  <si>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</si>
  <si>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</si>
  <si>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</si>
  <si>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</si>
  <si>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</si>
  <si>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</si>
  <si>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</si>
  <si>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</si>
  <si>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</si>
  <si>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</si>
  <si>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</si>
  <si>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</si>
  <si>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</si>
  <si>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</si>
  <si>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</si>
  <si>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</si>
  <si>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</si>
  <si>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</si>
  <si>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</si>
  <si>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</si>
  <si>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</si>
  <si>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</si>
  <si>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</si>
  <si>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</si>
  <si>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</si>
  <si>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</si>
  <si>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</si>
  <si>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</si>
  <si>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</si>
  <si>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</si>
  <si>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</si>
  <si>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</si>
  <si>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</si>
  <si>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</si>
  <si>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</si>
  <si>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</si>
  <si>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</si>
  <si>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</si>
  <si>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</si>
  <si>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</si>
  <si>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</si>
  <si>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</si>
  <si>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</si>
  <si>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</si>
  <si>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</si>
  <si>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</si>
  <si>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</si>
  <si>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</si>
  <si>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</si>
  <si>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</si>
  <si>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</si>
  <si>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</si>
  <si>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</si>
  <si>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</si>
  <si>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</si>
  <si>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</si>
  <si>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</si>
  <si>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</si>
  <si>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</si>
  <si>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</si>
  <si>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</si>
  <si>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</si>
  <si>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</si>
  <si>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</si>
  <si>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</si>
  <si>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</si>
  <si>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</si>
  <si>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</si>
  <si>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</si>
  <si>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</si>
  <si>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</si>
  <si>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</si>
  <si>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</si>
  <si>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</si>
  <si>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</si>
  <si>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</si>
  <si>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</si>
  <si>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</si>
  <si>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</si>
  <si>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</si>
  <si>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</si>
  <si>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</si>
  <si>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</si>
  <si>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</si>
  <si>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</si>
  <si>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</si>
  <si>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</si>
  <si>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</si>
  <si>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</si>
  <si>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</si>
  <si>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</si>
  <si>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</si>
  <si>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</si>
  <si>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</si>
  <si>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</si>
  <si>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</si>
  <si>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</si>
  <si>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</si>
  <si>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</si>
  <si>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</si>
  <si>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</si>
  <si>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</si>
  <si>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</si>
  <si>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</si>
  <si>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</si>
  <si>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</si>
  <si>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</si>
  <si>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</si>
  <si>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</si>
  <si>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</si>
  <si>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</si>
  <si>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</si>
  <si>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</si>
  <si>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</si>
  <si>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</si>
  <si>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</si>
  <si>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</si>
  <si>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</si>
  <si>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</si>
  <si>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</si>
  <si>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</si>
  <si>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</si>
  <si>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</si>
  <si>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</si>
  <si>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</si>
  <si>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</si>
  <si>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</si>
  <si>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</si>
  <si>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</si>
  <si>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</si>
  <si>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</si>
  <si>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</si>
  <si>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</si>
  <si>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</si>
  <si>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</si>
  <si>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</si>
  <si>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</si>
  <si>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</si>
  <si>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</si>
  <si>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</si>
  <si>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</si>
  <si>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</si>
  <si>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</si>
  <si>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</si>
  <si>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</si>
  <si>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</si>
  <si>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</si>
  <si>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</si>
  <si>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</si>
  <si>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</si>
  <si>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</si>
  <si>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</si>
  <si>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</si>
  <si>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</si>
  <si>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</si>
  <si>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</si>
  <si>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</si>
  <si>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</si>
  <si>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</si>
  <si>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</si>
  <si>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</si>
  <si>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</si>
  <si>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</si>
  <si>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</si>
  <si>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</si>
  <si>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</si>
  <si>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</si>
  <si>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</si>
  <si>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</si>
  <si>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</si>
  <si>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</si>
  <si>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</si>
  <si>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</si>
  <si>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</si>
  <si>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</si>
  <si>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</si>
  <si>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</si>
  <si>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</si>
  <si>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</si>
  <si>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</si>
  <si>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</si>
  <si>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</si>
  <si>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</si>
  <si>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</si>
  <si>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</si>
  <si>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</si>
  <si>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</si>
  <si>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</si>
  <si>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</si>
  <si>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</si>
  <si>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</si>
  <si>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</si>
  <si>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</si>
  <si>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</si>
  <si>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</si>
  <si>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</si>
  <si>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</si>
  <si>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</si>
  <si>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</si>
  <si>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</si>
  <si>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</si>
  <si>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</si>
  <si>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</si>
  <si>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</si>
  <si>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</si>
  <si>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</si>
  <si>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</si>
  <si>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</si>
  <si>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</si>
  <si>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</si>
  <si>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</si>
  <si>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</si>
  <si>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</si>
  <si>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</si>
  <si>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</si>
  <si>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</si>
  <si>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</si>
  <si>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</si>
  <si>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</si>
  <si>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</si>
  <si>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</si>
  <si>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</si>
  <si>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</si>
  <si>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</si>
  <si>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</si>
  <si>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</si>
  <si>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</si>
  <si>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</si>
  <si>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</si>
  <si>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</si>
  <si>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</si>
  <si>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</si>
  <si>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</si>
  <si>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</si>
  <si>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</si>
  <si>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</si>
  <si>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</si>
  <si>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</si>
  <si>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</si>
  <si>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</si>
  <si>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</si>
  <si>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</si>
  <si>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</si>
  <si>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</si>
  <si>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</si>
  <si>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</si>
  <si>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</si>
  <si>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</si>
  <si>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</si>
  <si>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</si>
  <si>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</si>
  <si>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</si>
  <si>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</si>
  <si>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</si>
  <si>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</si>
  <si>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</si>
  <si>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</si>
  <si>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</si>
  <si>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</si>
  <si>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</si>
  <si>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</si>
  <si>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</si>
  <si>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</si>
  <si>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</si>
  <si>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</si>
  <si>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</si>
  <si>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</si>
  <si>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</si>
  <si>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</si>
  <si>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</si>
  <si>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</si>
  <si>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</si>
  <si>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</si>
  <si>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</si>
  <si>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</si>
  <si>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</si>
  <si>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</si>
  <si>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</si>
  <si>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</si>
  <si>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</si>
  <si>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</si>
  <si>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</si>
  <si>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</si>
  <si>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</si>
  <si>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</si>
  <si>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</si>
  <si>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</si>
  <si>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</si>
  <si>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</si>
  <si>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</si>
  <si>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</si>
  <si>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</si>
  <si>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</si>
  <si>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</si>
  <si>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</si>
  <si>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</si>
  <si>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</si>
  <si>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</si>
  <si>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</si>
  <si>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</si>
  <si>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</si>
  <si>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</si>
  <si>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</si>
  <si>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</si>
  <si>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</si>
  <si>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</si>
  <si>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</si>
  <si>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</si>
  <si>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</si>
  <si>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</si>
  <si>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</si>
  <si>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</si>
  <si>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</si>
  <si>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</si>
  <si>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</si>
  <si>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</si>
  <si>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</si>
  <si>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</si>
  <si>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</si>
  <si>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</si>
  <si>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</si>
  <si>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</si>
  <si>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</si>
  <si>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</si>
  <si>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</si>
  <si>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</si>
  <si>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</si>
  <si>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</si>
  <si>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</si>
  <si>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</si>
  <si>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</si>
  <si>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</si>
  <si>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</si>
  <si>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</si>
  <si>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</si>
  <si>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</si>
  <si>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</si>
  <si>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</si>
  <si>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</si>
  <si>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</si>
  <si>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</si>
  <si>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</si>
  <si>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</si>
  <si>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</si>
  <si>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</si>
  <si>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</si>
  <si>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</si>
  <si>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</si>
  <si>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</si>
  <si>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</si>
  <si>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</si>
  <si>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</si>
  <si>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</si>
  <si>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</si>
  <si>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</si>
  <si>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</si>
  <si>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</si>
  <si>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</si>
  <si>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</si>
  <si>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</si>
  <si>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</si>
  <si>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</si>
  <si>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</si>
  <si>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</si>
  <si>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</si>
  <si>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</si>
  <si>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</si>
  <si>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</si>
  <si>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</si>
  <si>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</si>
  <si>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</si>
  <si>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</si>
  <si>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</si>
  <si>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</si>
  <si>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</si>
  <si>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</si>
  <si>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</si>
  <si>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</si>
  <si>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</si>
  <si>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</si>
  <si>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</si>
  <si>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</si>
  <si>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</si>
  <si>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</si>
  <si>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</si>
  <si>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</si>
  <si>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</si>
  <si>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</si>
  <si>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</si>
  <si>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</si>
  <si>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</si>
  <si>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</si>
  <si>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</si>
  <si>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</si>
  <si>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</si>
  <si>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</si>
  <si>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</si>
  <si>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</si>
  <si>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</si>
  <si>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</si>
  <si>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</si>
  <si>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</si>
  <si>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</si>
  <si>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</si>
  <si>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</si>
  <si>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</si>
  <si>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</si>
  <si>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</si>
  <si>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</si>
  <si>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</si>
  <si>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</si>
  <si>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</si>
  <si>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</si>
  <si>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</si>
  <si>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</si>
  <si>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</si>
  <si>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</si>
  <si>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</si>
  <si>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</si>
  <si>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</si>
  <si>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</si>
  <si>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</si>
  <si>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</si>
  <si>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</si>
  <si>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</si>
  <si>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</si>
  <si>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</si>
  <si>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</si>
  <si>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</si>
  <si>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</si>
  <si>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</si>
  <si>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</si>
  <si>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</si>
  <si>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</si>
  <si>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</si>
  <si>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</si>
  <si>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</si>
  <si>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</si>
  <si>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</si>
  <si>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</si>
  <si>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</si>
  <si>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</si>
  <si>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</si>
  <si>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</si>
  <si>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</si>
  <si>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</si>
  <si>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</si>
  <si>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</si>
  <si>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</si>
  <si>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</si>
  <si>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</si>
  <si>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</si>
  <si>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</si>
  <si>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</si>
  <si>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</si>
  <si>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</si>
  <si>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</si>
  <si>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</si>
  <si>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</si>
  <si>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</si>
  <si>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</si>
  <si>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</si>
  <si>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</si>
  <si>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</si>
  <si>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</si>
  <si>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</si>
  <si>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</si>
  <si>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</si>
  <si>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</si>
  <si>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</si>
  <si>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</si>
  <si>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</si>
  <si>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</si>
  <si>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</si>
  <si>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</si>
  <si>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</si>
  <si>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</si>
  <si>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</si>
  <si>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</si>
  <si>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</si>
  <si>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</si>
  <si>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</si>
  <si>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</si>
  <si>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</si>
  <si>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</si>
  <si>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</si>
  <si>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</si>
  <si>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</si>
  <si>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</si>
  <si>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</si>
  <si>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</si>
  <si>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</si>
  <si>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</si>
  <si>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</si>
  <si>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</si>
  <si>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</si>
  <si>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</si>
  <si>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</si>
  <si>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</si>
  <si>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</si>
  <si>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</si>
  <si>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</si>
  <si>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</si>
  <si>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</si>
  <si>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</si>
  <si>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</si>
  <si>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</si>
  <si>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</si>
  <si>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</si>
  <si>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</si>
  <si>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</si>
  <si>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</si>
  <si>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</si>
  <si>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</si>
  <si>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</si>
  <si>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</si>
  <si>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</si>
  <si>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</si>
  <si>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</si>
  <si>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</si>
  <si>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</si>
  <si>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</si>
  <si>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</si>
  <si>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</si>
  <si>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</si>
  <si>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</si>
  <si>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</si>
  <si>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</si>
  <si>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</si>
  <si>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</si>
  <si>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</si>
  <si>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</si>
  <si>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</si>
  <si>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</si>
  <si>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</si>
  <si>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</si>
  <si>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</si>
  <si>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</si>
  <si>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</si>
  <si>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</si>
  <si>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</si>
  <si>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</si>
  <si>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</si>
  <si>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</si>
  <si>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</si>
  <si>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</si>
  <si>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</si>
  <si>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</si>
  <si>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</si>
  <si>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</si>
  <si>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</si>
  <si>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</si>
  <si>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</si>
  <si>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</si>
  <si>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</si>
  <si>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</si>
  <si>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</si>
  <si>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</si>
  <si>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</si>
  <si>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</si>
  <si>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</si>
  <si>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</si>
  <si>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</si>
  <si>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</si>
  <si>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</si>
  <si>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</si>
  <si>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</si>
  <si>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</si>
  <si>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</si>
  <si>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</si>
  <si>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</si>
  <si>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</si>
  <si>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</si>
  <si>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</si>
  <si>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</si>
  <si>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</si>
  <si>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</si>
  <si>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</si>
  <si>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</si>
  <si>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</si>
  <si>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</si>
  <si>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</si>
  <si>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</si>
  <si>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</si>
  <si>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</si>
  <si>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</si>
  <si>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</si>
  <si>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</si>
  <si>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</si>
  <si>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</si>
  <si>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</si>
  <si>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</si>
  <si>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</si>
  <si>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</si>
  <si>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</si>
  <si>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</si>
  <si>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</si>
  <si>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</si>
  <si>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</si>
  <si>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</si>
  <si>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</si>
  <si>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</si>
  <si>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</si>
  <si>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</si>
  <si>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</si>
  <si>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</si>
  <si>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</si>
  <si>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</si>
  <si>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</si>
  <si>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</si>
  <si>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</si>
  <si>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</si>
  <si>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</si>
  <si>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</si>
  <si>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</si>
  <si>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</si>
  <si>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</si>
  <si>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</si>
  <si>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</si>
  <si>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</si>
  <si>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</si>
  <si>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</si>
  <si>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</si>
  <si>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</si>
  <si>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</si>
  <si>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</si>
  <si>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</si>
  <si>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</si>
  <si>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</si>
  <si>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</si>
  <si>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</si>
  <si>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</si>
  <si>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</si>
  <si>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</si>
  <si>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</si>
  <si>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</si>
  <si>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</si>
  <si>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</si>
  <si>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</si>
  <si>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</si>
  <si>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</si>
  <si>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</si>
  <si>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</si>
  <si>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</si>
  <si>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</si>
  <si>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</si>
  <si>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</si>
  <si>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</si>
  <si>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</si>
  <si>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</si>
  <si>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</si>
  <si>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</si>
  <si>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</si>
  <si>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</si>
  <si>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</si>
  <si>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</si>
  <si>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</si>
  <si>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</si>
  <si>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</si>
  <si>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</si>
  <si>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</si>
  <si>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</si>
  <si>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</si>
  <si>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</si>
  <si>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</si>
  <si>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</si>
  <si>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</si>
  <si>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</si>
  <si>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</si>
  <si>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</si>
  <si>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</si>
  <si>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</si>
  <si>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</si>
  <si>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</si>
  <si>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</si>
  <si>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</si>
  <si>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</si>
  <si>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</si>
  <si>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</si>
  <si>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</si>
  <si>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</si>
  <si>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</si>
  <si>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</si>
  <si>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</si>
  <si>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</si>
  <si>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</si>
  <si>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</si>
  <si>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</si>
  <si>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</si>
  <si>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</si>
  <si>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</si>
  <si>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</si>
  <si>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</si>
  <si>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</si>
  <si>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</si>
  <si>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</si>
  <si>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</si>
  <si>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</si>
  <si>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</si>
  <si>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</si>
  <si>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</si>
  <si>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</si>
  <si>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</si>
  <si>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</si>
  <si>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</si>
  <si>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</si>
  <si>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</si>
  <si>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</si>
  <si>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</si>
  <si>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</si>
  <si>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</si>
  <si>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</si>
  <si>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</si>
  <si>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</si>
  <si>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</si>
  <si>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</si>
  <si>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</si>
  <si>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</si>
  <si>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</si>
  <si>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</si>
  <si>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</si>
  <si>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</si>
  <si>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</si>
  <si>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</si>
  <si>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</si>
  <si>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</si>
  <si>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</si>
  <si>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</si>
  <si>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</si>
  <si>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</si>
  <si>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</si>
  <si>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</si>
  <si>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</si>
  <si>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</si>
  <si>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</si>
  <si>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</si>
  <si>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</si>
  <si>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</si>
  <si>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</si>
  <si>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</si>
  <si>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</si>
  <si>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</si>
  <si>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</si>
  <si>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</si>
  <si>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</si>
  <si>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</si>
  <si>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</si>
  <si>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</si>
  <si>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</si>
  <si>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</si>
  <si>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</si>
  <si>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</si>
  <si>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</si>
  <si>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</si>
  <si>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</si>
  <si>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</si>
  <si>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</si>
  <si>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</si>
  <si>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</si>
  <si>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</si>
  <si>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</si>
  <si>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</si>
  <si>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</si>
  <si>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</si>
  <si>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</si>
  <si>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</si>
  <si>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</si>
  <si>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</si>
  <si>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</si>
  <si>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</si>
  <si>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</si>
  <si>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</si>
  <si>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</si>
  <si>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</si>
  <si>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</si>
  <si>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</si>
  <si>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</si>
  <si>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</si>
  <si>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</si>
  <si>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</si>
  <si>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</si>
  <si>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</si>
  <si>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</si>
  <si>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</si>
  <si>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</si>
  <si>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</si>
  <si>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</si>
  <si>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</si>
  <si>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</si>
  <si>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</si>
  <si>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</si>
  <si>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</si>
  <si>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</si>
  <si>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</si>
  <si>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</si>
  <si>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</si>
  <si>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</si>
  <si>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</si>
  <si>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</si>
  <si>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</si>
  <si>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</si>
  <si>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</si>
  <si>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</si>
  <si>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</si>
  <si>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</si>
  <si>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</si>
  <si>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</si>
  <si>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</si>
  <si>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</si>
  <si>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</si>
  <si>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</si>
  <si>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</si>
  <si>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</si>
  <si>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</si>
  <si>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</si>
  <si>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</si>
  <si>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</si>
  <si>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</si>
  <si>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</si>
  <si>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</si>
  <si>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</si>
  <si>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</si>
  <si>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</si>
  <si>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</si>
  <si>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</si>
  <si>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</si>
  <si>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</si>
  <si>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</si>
  <si>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</si>
  <si>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</si>
  <si>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</si>
  <si>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</si>
  <si>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</si>
  <si>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</si>
  <si>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</si>
  <si>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</si>
  <si>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</si>
  <si>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</si>
  <si>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</si>
  <si>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</si>
  <si>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</si>
  <si>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</si>
  <si>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</si>
  <si>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</si>
  <si>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</si>
  <si>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</si>
  <si>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</si>
  <si>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</si>
  <si>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</si>
  <si>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</si>
  <si>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</si>
  <si>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</si>
  <si>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</si>
  <si>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</si>
  <si>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</si>
  <si>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</si>
  <si>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</si>
  <si>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</si>
  <si>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</si>
  <si>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</si>
  <si>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</si>
  <si>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</si>
  <si>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</si>
  <si>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</si>
  <si>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</si>
  <si>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</si>
  <si>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</si>
  <si>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</si>
  <si>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</si>
  <si>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</si>
  <si>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</si>
  <si>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</si>
  <si>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</si>
  <si>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</si>
  <si>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</si>
  <si>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</si>
  <si>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</si>
  <si>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</si>
  <si>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</si>
  <si>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</si>
  <si>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</si>
  <si>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</si>
  <si>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</si>
  <si>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</si>
  <si>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</si>
  <si>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</si>
  <si>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</si>
  <si>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</si>
  <si>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</si>
  <si>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</si>
  <si>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</si>
  <si>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</si>
  <si>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</si>
  <si>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</si>
  <si>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</si>
  <si>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</si>
  <si>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</si>
  <si>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</si>
  <si>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</si>
  <si>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</si>
  <si>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</si>
  <si>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</si>
  <si>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</si>
  <si>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</si>
  <si>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</si>
  <si>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</si>
  <si>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</si>
  <si>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</si>
  <si>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</si>
  <si>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</si>
  <si>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</si>
  <si>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</si>
  <si>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</si>
  <si>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</si>
  <si>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</si>
  <si>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</si>
  <si>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</si>
  <si>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</si>
  <si>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</si>
  <si>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</si>
  <si>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</si>
  <si>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</si>
  <si>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</si>
  <si>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</si>
  <si>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</si>
  <si>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</si>
  <si>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</si>
  <si>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</si>
  <si>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</si>
  <si>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</si>
  <si>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</si>
  <si>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</si>
  <si>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</si>
  <si>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</si>
  <si>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</si>
  <si>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</si>
  <si>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</si>
  <si>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</si>
  <si>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</si>
  <si>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</si>
  <si>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</si>
  <si>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</si>
  <si>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</si>
  <si>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</si>
  <si>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</si>
  <si>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</si>
  <si>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</si>
  <si>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</si>
  <si>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2626</t>
  </si>
  <si>
    <t>30347611</t>
  </si>
  <si>
    <t>АО "ГУ ЖКХ"</t>
  </si>
  <si>
    <t>5116000922</t>
  </si>
  <si>
    <t>151343001</t>
  </si>
  <si>
    <t>13-05-2013 00:00:00</t>
  </si>
  <si>
    <t>31540178</t>
  </si>
  <si>
    <t>Войсковая часть 4156 ФС ВНГ РФ</t>
  </si>
  <si>
    <t>2015040112</t>
  </si>
  <si>
    <t>201501100</t>
  </si>
  <si>
    <t>24-12-2021 00:00:00</t>
  </si>
  <si>
    <t>31171073</t>
  </si>
  <si>
    <t>Войсковая часть 6790 ФС ВНГ РФ</t>
  </si>
  <si>
    <t>2027000548</t>
  </si>
  <si>
    <t>201401001</t>
  </si>
  <si>
    <t>01-07-2018 00:00:00</t>
  </si>
  <si>
    <t>ГОСУДАРСТВЕННЫЙ КОМИТЕТ ЦЕН И ТАРИФОВ ЧЕЧЕНСКОЙ РЕСПУБЛИКИ</t>
  </si>
  <si>
    <t>2013428654</t>
  </si>
  <si>
    <t>31390024</t>
  </si>
  <si>
    <t>МУП "ЖКХ Ачхой-Мартановского муниципального района «Чистый Ачхой"</t>
  </si>
  <si>
    <t>2002004773</t>
  </si>
  <si>
    <t>200201001</t>
  </si>
  <si>
    <t>01-01-2019 00:00:00</t>
  </si>
  <si>
    <t>27682810</t>
  </si>
  <si>
    <t>МУП "Жилищно-эксплуатационное управление №2"</t>
  </si>
  <si>
    <t>2007004872</t>
  </si>
  <si>
    <t>200701001</t>
  </si>
  <si>
    <t>26546779</t>
  </si>
  <si>
    <t>МУП "ПУЖКХ Ачхой-Мартановского района"</t>
  </si>
  <si>
    <t>2002000056</t>
  </si>
  <si>
    <t>22-12-2011 00:00:00</t>
  </si>
  <si>
    <t>26354701</t>
  </si>
  <si>
    <t>МУП "ПУЖКХ Наурского района"</t>
  </si>
  <si>
    <t>2008000493</t>
  </si>
  <si>
    <t>200801001</t>
  </si>
  <si>
    <t>31615204</t>
  </si>
  <si>
    <t>МУП "ПУЖКХ Серноводского муниципального района"</t>
  </si>
  <si>
    <t>2002000715</t>
  </si>
  <si>
    <t>202901001</t>
  </si>
  <si>
    <t>08-02-2022 00:00:00</t>
  </si>
  <si>
    <t>26546784</t>
  </si>
  <si>
    <t>МУП "ПУЖКХ Урус-Мартановского района"</t>
  </si>
  <si>
    <t>2010000437</t>
  </si>
  <si>
    <t>201001001</t>
  </si>
  <si>
    <t>09-02-2011 00:00:00</t>
  </si>
  <si>
    <t>26525059</t>
  </si>
  <si>
    <t>МУП "ПУЖКХ" г. Аргун</t>
  </si>
  <si>
    <t>2001000215</t>
  </si>
  <si>
    <t>200101001</t>
  </si>
  <si>
    <t>18-02-2010 00:00:00</t>
  </si>
  <si>
    <t>26354703</t>
  </si>
  <si>
    <t>МУП "Теплоснабжение" г.Грозного</t>
  </si>
  <si>
    <t>2014262874</t>
  </si>
  <si>
    <t>27-05-2009 00:00:00</t>
  </si>
  <si>
    <t>26797562</t>
  </si>
  <si>
    <t>ОАО "Аргунэнерго"</t>
  </si>
  <si>
    <t>2014262948</t>
  </si>
  <si>
    <t>14-03-2011 00:00:00</t>
  </si>
  <si>
    <t>27507656</t>
  </si>
  <si>
    <t>ОАО "РЭУ" Филиал Владикавказский</t>
  </si>
  <si>
    <t>7714783092</t>
  </si>
  <si>
    <t>151543001</t>
  </si>
  <si>
    <t>18-06-2009 00:00:00</t>
  </si>
  <si>
    <t>31457251</t>
  </si>
  <si>
    <t>ООО "Вектор"</t>
  </si>
  <si>
    <t>2007006894</t>
  </si>
  <si>
    <t>28073252</t>
  </si>
  <si>
    <t>ООО "Гортеплостроймонтаж"</t>
  </si>
  <si>
    <t>2014262923</t>
  </si>
  <si>
    <t>31449462</t>
  </si>
  <si>
    <t>ООО "ЖКС Курчалой"</t>
  </si>
  <si>
    <t>2016005456</t>
  </si>
  <si>
    <t>201601001</t>
  </si>
  <si>
    <t>01-10-2020 00:00:00</t>
  </si>
  <si>
    <t>27732528</t>
  </si>
  <si>
    <t>ООО "Кавказ А.М.М."</t>
  </si>
  <si>
    <t>2004001168</t>
  </si>
  <si>
    <t>200401001</t>
  </si>
  <si>
    <t>26525089</t>
  </si>
  <si>
    <t>ООО "Самум"</t>
  </si>
  <si>
    <t>2008490992</t>
  </si>
  <si>
    <t>14-07-2009 00:00:00</t>
  </si>
  <si>
    <t>30850897</t>
  </si>
  <si>
    <t>ООО "Сити-Сервис"</t>
  </si>
  <si>
    <t>2014008116</t>
  </si>
  <si>
    <t>08-11-2016 00:00:00</t>
  </si>
  <si>
    <t>27718989</t>
  </si>
  <si>
    <t>ООО "Стройсервис"</t>
  </si>
  <si>
    <t>2004001190</t>
  </si>
  <si>
    <t>17-05-2012 00:00:00</t>
  </si>
  <si>
    <t>28829161</t>
  </si>
  <si>
    <t>ООО "Теплострой"</t>
  </si>
  <si>
    <t>2015001716</t>
  </si>
  <si>
    <t>201501001</t>
  </si>
  <si>
    <t>18-11-2014 00:00:00</t>
  </si>
  <si>
    <t>27721329</t>
  </si>
  <si>
    <t>ООО "Феникс-12"</t>
  </si>
  <si>
    <t>2006001727</t>
  </si>
  <si>
    <t>200601001</t>
  </si>
  <si>
    <t>28858610</t>
  </si>
  <si>
    <t>ООО «КомЭнСтрой»</t>
  </si>
  <si>
    <t>2005004203</t>
  </si>
  <si>
    <t>200501001</t>
  </si>
  <si>
    <t>15-12-2014 00:00:00</t>
  </si>
  <si>
    <t>30843162</t>
  </si>
  <si>
    <t>ООО «Оазис»</t>
  </si>
  <si>
    <t>2003002930</t>
  </si>
  <si>
    <t>13-10-2016 00:00:00</t>
  </si>
  <si>
    <t>28435786</t>
  </si>
  <si>
    <t>ООО «Тепло-Энергосбыт»</t>
  </si>
  <si>
    <t>2014008980</t>
  </si>
  <si>
    <t>25-11-2013 00:00:00</t>
  </si>
  <si>
    <t>31034717</t>
  </si>
  <si>
    <t>ООО ПКФ "Транспортник"</t>
  </si>
  <si>
    <t>2020000475</t>
  </si>
  <si>
    <t>27051140</t>
  </si>
  <si>
    <t>ПАО "ОГК-2"</t>
  </si>
  <si>
    <t>2607018122</t>
  </si>
  <si>
    <t>781701001</t>
  </si>
  <si>
    <t>09-03-2005 00:00:00</t>
  </si>
  <si>
    <t>30923515</t>
  </si>
  <si>
    <t>ФГБУ "Центральное жилищно-коммунальное управление" Министерства обороны РФ</t>
  </si>
  <si>
    <t>7729314745</t>
  </si>
  <si>
    <t>616543001</t>
  </si>
  <si>
    <t>14-11-2002 00:00:00</t>
  </si>
  <si>
    <t>27188394</t>
  </si>
  <si>
    <t>Филиал  "Северо-Кавказский"  АО "Оборонэнерго"</t>
  </si>
  <si>
    <t>7704726225</t>
  </si>
  <si>
    <t>263243001</t>
  </si>
  <si>
    <t>30-04-2009 00:00:00</t>
  </si>
  <si>
    <t>31209809</t>
  </si>
  <si>
    <t>Филиал ПАО "ОГК-2" Грозненская ТЭС</t>
  </si>
  <si>
    <t>997650001</t>
  </si>
  <si>
    <t>06-04-2015 00:00:00</t>
  </si>
  <si>
    <t>31698456</t>
  </si>
  <si>
    <t>АО "Чеченнефтехимпром"</t>
  </si>
  <si>
    <t>2013002224</t>
  </si>
  <si>
    <t>201301001</t>
  </si>
  <si>
    <t>26546686</t>
  </si>
  <si>
    <t>ГУП "Чечводоканал"</t>
  </si>
  <si>
    <t>2013001100</t>
  </si>
  <si>
    <t>31566174</t>
  </si>
  <si>
    <t>МУП " Серноводск-Водоканал" Серноводского муниципального района</t>
  </si>
  <si>
    <t>2029002477</t>
  </si>
  <si>
    <t>31305190</t>
  </si>
  <si>
    <t>МУП "Благоустройство и дорожное зхозяйство" Гудермесского муниципального</t>
  </si>
  <si>
    <t>2005011257</t>
  </si>
  <si>
    <t>15-04-2019 00:00:00</t>
  </si>
  <si>
    <t>31566366</t>
  </si>
  <si>
    <t>МУП "ВОДОКАНАЛ ГОРОДА АРГУН"</t>
  </si>
  <si>
    <t>2001003424</t>
  </si>
  <si>
    <t>31566205</t>
  </si>
  <si>
    <t>МУП "Водоканал Шалинского муниципального района"</t>
  </si>
  <si>
    <t>2012010198</t>
  </si>
  <si>
    <t>201201001</t>
  </si>
  <si>
    <t>28546382</t>
  </si>
  <si>
    <t>МУП "Водоканал г. Грозного"</t>
  </si>
  <si>
    <t>2015800290</t>
  </si>
  <si>
    <t>20-03-2015 00:00:00</t>
  </si>
  <si>
    <t>31588886</t>
  </si>
  <si>
    <t>МУП "Водоканал" Гудермесского муниципального района</t>
  </si>
  <si>
    <t>2005013504</t>
  </si>
  <si>
    <t>31566359</t>
  </si>
  <si>
    <t>МУП "ГРОЗ-АКВА"</t>
  </si>
  <si>
    <t>2016006160</t>
  </si>
  <si>
    <t>31566373</t>
  </si>
  <si>
    <t>МУП "НОЖАЙ-ЮРТОВСКИЙ ВОДОКАНАЛ"</t>
  </si>
  <si>
    <t>2009004518</t>
  </si>
  <si>
    <t>200901001</t>
  </si>
  <si>
    <t>26370760</t>
  </si>
  <si>
    <t>МУП "ПУЖКХ Веденского района"</t>
  </si>
  <si>
    <t>2003000066</t>
  </si>
  <si>
    <t>200301001</t>
  </si>
  <si>
    <t>26647916</t>
  </si>
  <si>
    <t>МУП "ПУЖКХ Ножай-Юртовского района"</t>
  </si>
  <si>
    <t>2009000256</t>
  </si>
  <si>
    <t>31566533</t>
  </si>
  <si>
    <t>МУП "УВКХ КМР"</t>
  </si>
  <si>
    <t>2006007655</t>
  </si>
  <si>
    <t>31566251</t>
  </si>
  <si>
    <t>МУП "Урус-Мартановский Водоканал"</t>
  </si>
  <si>
    <t>2010011132</t>
  </si>
  <si>
    <t>31566050</t>
  </si>
  <si>
    <t>МУП "Шелковской Водоканал"</t>
  </si>
  <si>
    <t>2011004508</t>
  </si>
  <si>
    <t>201101001</t>
  </si>
  <si>
    <t>28507378</t>
  </si>
  <si>
    <t>ООО  "Родник"</t>
  </si>
  <si>
    <t>2018001672</t>
  </si>
  <si>
    <t>201801001</t>
  </si>
  <si>
    <t>07-05-2014 00:00:00</t>
  </si>
  <si>
    <t>31083229</t>
  </si>
  <si>
    <t>ООО "Аква"</t>
  </si>
  <si>
    <t>2004008533</t>
  </si>
  <si>
    <t>31265977</t>
  </si>
  <si>
    <t>ООО "Концессии "БОС"</t>
  </si>
  <si>
    <t>2014016170</t>
  </si>
  <si>
    <t>31081021</t>
  </si>
  <si>
    <t>ГУП "Управление жилищно-коммунальных услуг"</t>
  </si>
  <si>
    <t>2014029941</t>
  </si>
  <si>
    <t>01-03-2018 00:00:00</t>
  </si>
  <si>
    <t>31080870</t>
  </si>
  <si>
    <t>ИП Джамалханов М.Х.</t>
  </si>
  <si>
    <t>201002772955</t>
  </si>
  <si>
    <t>30925937</t>
  </si>
  <si>
    <t>МУП "ПУЖКХ Сунженского района"</t>
  </si>
  <si>
    <t>30925924</t>
  </si>
  <si>
    <t>МУП ЖКХ "ШАЛИНСКИЙ"</t>
  </si>
  <si>
    <t>2012004846</t>
  </si>
  <si>
    <t>31193997</t>
  </si>
  <si>
    <t>ООО "Кавказ"</t>
  </si>
  <si>
    <t>2010800063</t>
  </si>
  <si>
    <t>08-06-2018 00:00:00</t>
  </si>
  <si>
    <t>31080439</t>
  </si>
  <si>
    <t>ООО "Оникс"</t>
  </si>
  <si>
    <t>2630026410</t>
  </si>
  <si>
    <t>26-03-2018 00:00:00</t>
  </si>
  <si>
    <t>30925968</t>
  </si>
  <si>
    <t>ООО "Ц1АНО 2"</t>
  </si>
  <si>
    <t>2014007088</t>
  </si>
  <si>
    <t>30925942</t>
  </si>
  <si>
    <t>ООО УК "ГЮМСЕ"</t>
  </si>
  <si>
    <t>2005800131</t>
  </si>
  <si>
    <t>30925996</t>
  </si>
  <si>
    <t>ООО УК «Уралстроймонтаж»</t>
  </si>
  <si>
    <t>6316122327</t>
  </si>
  <si>
    <t>NSRF</t>
  </si>
  <si>
    <t>MR_NAME</t>
  </si>
  <si>
    <t>OKTMO_MR_NAME</t>
  </si>
  <si>
    <t>MO_NAME</t>
  </si>
  <si>
    <t>OKTMO_NAME</t>
  </si>
  <si>
    <t>TYPE</t>
  </si>
  <si>
    <t>MR_ID</t>
  </si>
  <si>
    <t>Ачхой-Мартановский район</t>
  </si>
  <si>
    <t>96602000</t>
  </si>
  <si>
    <t>муниципальный район</t>
  </si>
  <si>
    <t>Ачхой-Мартановское</t>
  </si>
  <si>
    <t>96602101</t>
  </si>
  <si>
    <t>городское поселение, в состав которого входит город</t>
  </si>
  <si>
    <t>96602402</t>
  </si>
  <si>
    <t>сельское поселение</t>
  </si>
  <si>
    <t>Валерикское</t>
  </si>
  <si>
    <t>96602407</t>
  </si>
  <si>
    <t>Давыденковское</t>
  </si>
  <si>
    <t>96602410</t>
  </si>
  <si>
    <t>Закан-Юртовское</t>
  </si>
  <si>
    <t>96602413</t>
  </si>
  <si>
    <t>Катар-Юртовское</t>
  </si>
  <si>
    <t>96602416</t>
  </si>
  <si>
    <t>Куларинское</t>
  </si>
  <si>
    <t>96602418</t>
  </si>
  <si>
    <t>Ново-Шаройское</t>
  </si>
  <si>
    <t>96602421</t>
  </si>
  <si>
    <t>Самашкинское</t>
  </si>
  <si>
    <t>96602425</t>
  </si>
  <si>
    <t>Старо-Ачхойское</t>
  </si>
  <si>
    <t>96602491</t>
  </si>
  <si>
    <t>Хамби-Ирзинское</t>
  </si>
  <si>
    <t>96602419</t>
  </si>
  <si>
    <t>Шаами-Юртовское</t>
  </si>
  <si>
    <t>96602428</t>
  </si>
  <si>
    <t>Яндинское</t>
  </si>
  <si>
    <t>96602422</t>
  </si>
  <si>
    <t>Веденский район</t>
  </si>
  <si>
    <t>96604000</t>
  </si>
  <si>
    <t>Агишбатойское</t>
  </si>
  <si>
    <t>96604402</t>
  </si>
  <si>
    <t>Белгатойское</t>
  </si>
  <si>
    <t>96604407</t>
  </si>
  <si>
    <t>Бенойское</t>
  </si>
  <si>
    <t>96604491</t>
  </si>
  <si>
    <t>Веденское</t>
  </si>
  <si>
    <t>96604410</t>
  </si>
  <si>
    <t>Гунинское</t>
  </si>
  <si>
    <t>96604413</t>
  </si>
  <si>
    <t>Даргойское</t>
  </si>
  <si>
    <t>96604416</t>
  </si>
  <si>
    <t>Дышне-Веденское</t>
  </si>
  <si>
    <t>96604419</t>
  </si>
  <si>
    <t>Курчалинское</t>
  </si>
  <si>
    <t>96604425</t>
  </si>
  <si>
    <t>Макажойское</t>
  </si>
  <si>
    <t>96604428</t>
  </si>
  <si>
    <t>Махкетинское</t>
  </si>
  <si>
    <t>96604431</t>
  </si>
  <si>
    <t>Сельментаузенское</t>
  </si>
  <si>
    <t>96604434</t>
  </si>
  <si>
    <t>Тазен-Калинское</t>
  </si>
  <si>
    <t>96604437</t>
  </si>
  <si>
    <t>Тевзанинское</t>
  </si>
  <si>
    <t>96604422</t>
  </si>
  <si>
    <t>Харачойское</t>
  </si>
  <si>
    <t>96604440</t>
  </si>
  <si>
    <t>Хаттунинское</t>
  </si>
  <si>
    <t>96604443</t>
  </si>
  <si>
    <t>Хойское</t>
  </si>
  <si>
    <t>96604494</t>
  </si>
  <si>
    <t>Ца-Веденское</t>
  </si>
  <si>
    <t>96604446</t>
  </si>
  <si>
    <t>Элистанжинское</t>
  </si>
  <si>
    <t>96604449</t>
  </si>
  <si>
    <t>Эрсинойское</t>
  </si>
  <si>
    <t>96604452</t>
  </si>
  <si>
    <t>Грозненский район</t>
  </si>
  <si>
    <t>96607000</t>
  </si>
  <si>
    <t>Алхан-Калинское</t>
  </si>
  <si>
    <t>96607402</t>
  </si>
  <si>
    <t>Беркат-Юртовское</t>
  </si>
  <si>
    <t>96607405</t>
  </si>
  <si>
    <t>Виноградненское</t>
  </si>
  <si>
    <t>96607404</t>
  </si>
  <si>
    <t>Горячеисточненское</t>
  </si>
  <si>
    <t>96607410</t>
  </si>
  <si>
    <t>Ильиновское</t>
  </si>
  <si>
    <t>96607416</t>
  </si>
  <si>
    <t>Кень-Юртовское</t>
  </si>
  <si>
    <t>96607419</t>
  </si>
  <si>
    <t>Октябрьское</t>
  </si>
  <si>
    <t>96607428</t>
  </si>
  <si>
    <t>Первомайское</t>
  </si>
  <si>
    <t>96607431</t>
  </si>
  <si>
    <t>Петропавловское</t>
  </si>
  <si>
    <t>96607434</t>
  </si>
  <si>
    <t>Побединское</t>
  </si>
  <si>
    <t>96607437</t>
  </si>
  <si>
    <t>Правобережненское</t>
  </si>
  <si>
    <t>96607440</t>
  </si>
  <si>
    <t>Пролетарское</t>
  </si>
  <si>
    <t>96607446</t>
  </si>
  <si>
    <t>Терское</t>
  </si>
  <si>
    <t>96607492</t>
  </si>
  <si>
    <t>Толстой-Юртовское</t>
  </si>
  <si>
    <t>96607455</t>
  </si>
  <si>
    <t>Центора-Юртовское</t>
  </si>
  <si>
    <t>96607491</t>
  </si>
  <si>
    <t>96610000</t>
  </si>
  <si>
    <t>Азамат-Юртовское</t>
  </si>
  <si>
    <t>96610401</t>
  </si>
  <si>
    <t>Бильтой-Юртовское</t>
  </si>
  <si>
    <t>96610403</t>
  </si>
  <si>
    <t>Брагунское</t>
  </si>
  <si>
    <t>96610404</t>
  </si>
  <si>
    <t>Верхне-Нойберское</t>
  </si>
  <si>
    <t>96610492</t>
  </si>
  <si>
    <t>Герзель-Аульское</t>
  </si>
  <si>
    <t>96610406</t>
  </si>
  <si>
    <t>Гордали-Юртовское</t>
  </si>
  <si>
    <t>96610411</t>
  </si>
  <si>
    <t>Дарбанхинское</t>
  </si>
  <si>
    <t>96610408</t>
  </si>
  <si>
    <t>Джалкинское</t>
  </si>
  <si>
    <t>96610407</t>
  </si>
  <si>
    <t>60</t>
  </si>
  <si>
    <t>Ишхой-Юртовское</t>
  </si>
  <si>
    <t>96610413</t>
  </si>
  <si>
    <t>61</t>
  </si>
  <si>
    <t>Кади-Юртовское</t>
  </si>
  <si>
    <t>96610415</t>
  </si>
  <si>
    <t>62</t>
  </si>
  <si>
    <t>Комсомольское</t>
  </si>
  <si>
    <t>96610416</t>
  </si>
  <si>
    <t>63</t>
  </si>
  <si>
    <t>Кошкельдинское</t>
  </si>
  <si>
    <t>96610419</t>
  </si>
  <si>
    <t>64</t>
  </si>
  <si>
    <t>Мелчхинское</t>
  </si>
  <si>
    <t>96610410</t>
  </si>
  <si>
    <t>65</t>
  </si>
  <si>
    <t>Нижне-Нойберское</t>
  </si>
  <si>
    <t>96610491</t>
  </si>
  <si>
    <t>Ново-Бенойское</t>
  </si>
  <si>
    <t>96610430</t>
  </si>
  <si>
    <t>67</t>
  </si>
  <si>
    <t>Ново-Энгенойское</t>
  </si>
  <si>
    <t>96610417</t>
  </si>
  <si>
    <t>Ойсхарское</t>
  </si>
  <si>
    <t>96610418</t>
  </si>
  <si>
    <t>69</t>
  </si>
  <si>
    <t>Хангиш-Юртовское</t>
  </si>
  <si>
    <t>96610409</t>
  </si>
  <si>
    <t>70</t>
  </si>
  <si>
    <t>Шуанинское</t>
  </si>
  <si>
    <t>96610424</t>
  </si>
  <si>
    <t>71</t>
  </si>
  <si>
    <t>Энгель-Юртовское</t>
  </si>
  <si>
    <t>96610425</t>
  </si>
  <si>
    <t>72</t>
  </si>
  <si>
    <t>Итум-Калинский район</t>
  </si>
  <si>
    <t>96611000</t>
  </si>
  <si>
    <t>Баулойское</t>
  </si>
  <si>
    <t>96611470</t>
  </si>
  <si>
    <t>73</t>
  </si>
  <si>
    <t>Бугаройское</t>
  </si>
  <si>
    <t>96611431</t>
  </si>
  <si>
    <t>74</t>
  </si>
  <si>
    <t>Ведучинское</t>
  </si>
  <si>
    <t>96611438</t>
  </si>
  <si>
    <t>75</t>
  </si>
  <si>
    <t>Гухойское</t>
  </si>
  <si>
    <t>96611406</t>
  </si>
  <si>
    <t>76</t>
  </si>
  <si>
    <t>Гучум-Калинское</t>
  </si>
  <si>
    <t>96611443</t>
  </si>
  <si>
    <t>77</t>
  </si>
  <si>
    <t>Зумсойское</t>
  </si>
  <si>
    <t>96611449</t>
  </si>
  <si>
    <t>78</t>
  </si>
  <si>
    <t>79</t>
  </si>
  <si>
    <t>Итум-Калинское</t>
  </si>
  <si>
    <t>96611410</t>
  </si>
  <si>
    <t>80</t>
  </si>
  <si>
    <t>Кокадойское</t>
  </si>
  <si>
    <t>96611455</t>
  </si>
  <si>
    <t>81</t>
  </si>
  <si>
    <t>Тазбичинское</t>
  </si>
  <si>
    <t>96611460</t>
  </si>
  <si>
    <t>82</t>
  </si>
  <si>
    <t>Терлойское</t>
  </si>
  <si>
    <t>96611468</t>
  </si>
  <si>
    <t>83</t>
  </si>
  <si>
    <t>Тусхаройское</t>
  </si>
  <si>
    <t>96611475</t>
  </si>
  <si>
    <t>84</t>
  </si>
  <si>
    <t>Ушкалойское</t>
  </si>
  <si>
    <t>96611428</t>
  </si>
  <si>
    <t>85</t>
  </si>
  <si>
    <t>Хилдехаройское</t>
  </si>
  <si>
    <t>96611480</t>
  </si>
  <si>
    <t>86</t>
  </si>
  <si>
    <t>Курчалоевский район</t>
  </si>
  <si>
    <t>96612000</t>
  </si>
  <si>
    <t>Аллеройское</t>
  </si>
  <si>
    <t>96612402</t>
  </si>
  <si>
    <t>87</t>
  </si>
  <si>
    <t>Ахкинчу-Барзойское</t>
  </si>
  <si>
    <t>96612492</t>
  </si>
  <si>
    <t>88</t>
  </si>
  <si>
    <t>Ахмат-Юртовское</t>
  </si>
  <si>
    <t>96612440</t>
  </si>
  <si>
    <t>89</t>
  </si>
  <si>
    <t>Бачи-Юртовское</t>
  </si>
  <si>
    <t>96612407</t>
  </si>
  <si>
    <t>90</t>
  </si>
  <si>
    <t>Гелдаганское</t>
  </si>
  <si>
    <t>96612431</t>
  </si>
  <si>
    <t>91</t>
  </si>
  <si>
    <t>Джугуртинское</t>
  </si>
  <si>
    <t>96612493</t>
  </si>
  <si>
    <t>92</t>
  </si>
  <si>
    <t>Илсхан-Юртовское</t>
  </si>
  <si>
    <t>96612495</t>
  </si>
  <si>
    <t>93</t>
  </si>
  <si>
    <t>94</t>
  </si>
  <si>
    <t>Курчалойское городское поселение</t>
  </si>
  <si>
    <t>96612101</t>
  </si>
  <si>
    <t>95</t>
  </si>
  <si>
    <t>Майртупское</t>
  </si>
  <si>
    <t>96612422</t>
  </si>
  <si>
    <t>96</t>
  </si>
  <si>
    <t>Регитинское</t>
  </si>
  <si>
    <t>96612491</t>
  </si>
  <si>
    <t>97</t>
  </si>
  <si>
    <t>Хиди-Хуторское</t>
  </si>
  <si>
    <t>96612437</t>
  </si>
  <si>
    <t>98</t>
  </si>
  <si>
    <t>Цоци-Юртовское</t>
  </si>
  <si>
    <t>96612434</t>
  </si>
  <si>
    <t>99</t>
  </si>
  <si>
    <t>Эникалинское</t>
  </si>
  <si>
    <t>96612494</t>
  </si>
  <si>
    <t>100</t>
  </si>
  <si>
    <t>Ялхой-Мохкское</t>
  </si>
  <si>
    <t>96612446</t>
  </si>
  <si>
    <t>101</t>
  </si>
  <si>
    <t>Надтеречный район</t>
  </si>
  <si>
    <t>96616000</t>
  </si>
  <si>
    <t>Бено-Юртовское</t>
  </si>
  <si>
    <t>96616402</t>
  </si>
  <si>
    <t>102</t>
  </si>
  <si>
    <t>Братское</t>
  </si>
  <si>
    <t>96616404</t>
  </si>
  <si>
    <t>103</t>
  </si>
  <si>
    <t>Верхненаурское</t>
  </si>
  <si>
    <t>96616407</t>
  </si>
  <si>
    <t>104</t>
  </si>
  <si>
    <t>Гвардейское</t>
  </si>
  <si>
    <t>96616410</t>
  </si>
  <si>
    <t>105</t>
  </si>
  <si>
    <t>Горагорское</t>
  </si>
  <si>
    <t>96616411</t>
  </si>
  <si>
    <t>106</t>
  </si>
  <si>
    <t>Зебир-Юртовское</t>
  </si>
  <si>
    <t>96616413</t>
  </si>
  <si>
    <t>107</t>
  </si>
  <si>
    <t>Знаменское</t>
  </si>
  <si>
    <t>96616416</t>
  </si>
  <si>
    <t>108</t>
  </si>
  <si>
    <t>Калаусское</t>
  </si>
  <si>
    <t>96616417</t>
  </si>
  <si>
    <t>109</t>
  </si>
  <si>
    <t>Комаровское</t>
  </si>
  <si>
    <t>96616418</t>
  </si>
  <si>
    <t>110</t>
  </si>
  <si>
    <t>Мекен-Юртовское</t>
  </si>
  <si>
    <t>96616419</t>
  </si>
  <si>
    <t>111</t>
  </si>
  <si>
    <t>Надтеречненское</t>
  </si>
  <si>
    <t>96616422</t>
  </si>
  <si>
    <t>112</t>
  </si>
  <si>
    <t>113</t>
  </si>
  <si>
    <t>Подгорненское</t>
  </si>
  <si>
    <t>96616428</t>
  </si>
  <si>
    <t>114</t>
  </si>
  <si>
    <t>96622000</t>
  </si>
  <si>
    <t>Алпатовское</t>
  </si>
  <si>
    <t>96622402</t>
  </si>
  <si>
    <t>115</t>
  </si>
  <si>
    <t>Калиновское</t>
  </si>
  <si>
    <t>96622407</t>
  </si>
  <si>
    <t>117</t>
  </si>
  <si>
    <t>Левобережненское</t>
  </si>
  <si>
    <t>96622409</t>
  </si>
  <si>
    <t>118</t>
  </si>
  <si>
    <t>Мекенское</t>
  </si>
  <si>
    <t>96622413</t>
  </si>
  <si>
    <t>119</t>
  </si>
  <si>
    <t>120</t>
  </si>
  <si>
    <t>Наурское</t>
  </si>
  <si>
    <t>96622416</t>
  </si>
  <si>
    <t>121</t>
  </si>
  <si>
    <t>Николаевское</t>
  </si>
  <si>
    <t>96622419</t>
  </si>
  <si>
    <t>122</t>
  </si>
  <si>
    <t>Ново-Солкушинское</t>
  </si>
  <si>
    <t>96622412</t>
  </si>
  <si>
    <t>123</t>
  </si>
  <si>
    <t>Новотерское</t>
  </si>
  <si>
    <t>96622420</t>
  </si>
  <si>
    <t>124</t>
  </si>
  <si>
    <t>Рубежненское</t>
  </si>
  <si>
    <t>96622403</t>
  </si>
  <si>
    <t>125</t>
  </si>
  <si>
    <t>Савельевское</t>
  </si>
  <si>
    <t>96622422</t>
  </si>
  <si>
    <t>126</t>
  </si>
  <si>
    <t>Ульяновское</t>
  </si>
  <si>
    <t>96622492</t>
  </si>
  <si>
    <t>127</t>
  </si>
  <si>
    <t>Фрунзенское</t>
  </si>
  <si>
    <t>96622430</t>
  </si>
  <si>
    <t>128</t>
  </si>
  <si>
    <t>Чернокозовское</t>
  </si>
  <si>
    <t>96622405</t>
  </si>
  <si>
    <t>129</t>
  </si>
  <si>
    <t>Ножай-Юртовский район</t>
  </si>
  <si>
    <t>96625000</t>
  </si>
  <si>
    <t>Айти-Мохкское</t>
  </si>
  <si>
    <t>96625491</t>
  </si>
  <si>
    <t>130</t>
  </si>
  <si>
    <t>96625402</t>
  </si>
  <si>
    <t>131</t>
  </si>
  <si>
    <t>Байтаркинское</t>
  </si>
  <si>
    <t>96625404</t>
  </si>
  <si>
    <t>132</t>
  </si>
  <si>
    <t>Балансуйское</t>
  </si>
  <si>
    <t>96625492</t>
  </si>
  <si>
    <t>133</t>
  </si>
  <si>
    <t>Беной-Веденское</t>
  </si>
  <si>
    <t>96625407</t>
  </si>
  <si>
    <t>134</t>
  </si>
  <si>
    <t>96625408</t>
  </si>
  <si>
    <t>135</t>
  </si>
  <si>
    <t>Галайтинское</t>
  </si>
  <si>
    <t>96625410</t>
  </si>
  <si>
    <t>136</t>
  </si>
  <si>
    <t>Гендергенское</t>
  </si>
  <si>
    <t>96625413</t>
  </si>
  <si>
    <t>137</t>
  </si>
  <si>
    <t>Гилянинское</t>
  </si>
  <si>
    <t>96625414</t>
  </si>
  <si>
    <t>138</t>
  </si>
  <si>
    <t>Гордалинское</t>
  </si>
  <si>
    <t>96625416</t>
  </si>
  <si>
    <t>139</t>
  </si>
  <si>
    <t>Даттахское</t>
  </si>
  <si>
    <t>96625419</t>
  </si>
  <si>
    <t>140</t>
  </si>
  <si>
    <t>Замай-Юртовское</t>
  </si>
  <si>
    <t>96625493</t>
  </si>
  <si>
    <t>141</t>
  </si>
  <si>
    <t>Зандакское</t>
  </si>
  <si>
    <t>96625422</t>
  </si>
  <si>
    <t>142</t>
  </si>
  <si>
    <t>Мескетинское</t>
  </si>
  <si>
    <t>96625425</t>
  </si>
  <si>
    <t>143</t>
  </si>
  <si>
    <t>144</t>
  </si>
  <si>
    <t>Ножай-Юртовское</t>
  </si>
  <si>
    <t>96625428</t>
  </si>
  <si>
    <t>145</t>
  </si>
  <si>
    <t>Рогун-Кажинское</t>
  </si>
  <si>
    <t>96625431</t>
  </si>
  <si>
    <t>146</t>
  </si>
  <si>
    <t>Саясанское</t>
  </si>
  <si>
    <t>96625434</t>
  </si>
  <si>
    <t>147</t>
  </si>
  <si>
    <t>Симсирское</t>
  </si>
  <si>
    <t>96625494</t>
  </si>
  <si>
    <t>148</t>
  </si>
  <si>
    <t>Центаройское</t>
  </si>
  <si>
    <t>96625440</t>
  </si>
  <si>
    <t>149</t>
  </si>
  <si>
    <t>Шовхал-Бердинское</t>
  </si>
  <si>
    <t>96625495</t>
  </si>
  <si>
    <t>150</t>
  </si>
  <si>
    <t>96625443</t>
  </si>
  <si>
    <t>151</t>
  </si>
  <si>
    <t>Энгенойское</t>
  </si>
  <si>
    <t>96625496</t>
  </si>
  <si>
    <t>152</t>
  </si>
  <si>
    <t>Серноводский район</t>
  </si>
  <si>
    <t>96631000</t>
  </si>
  <si>
    <t>Ассиновское</t>
  </si>
  <si>
    <t>96631404</t>
  </si>
  <si>
    <t>153</t>
  </si>
  <si>
    <t>Бамутское</t>
  </si>
  <si>
    <t>96631409</t>
  </si>
  <si>
    <t>154</t>
  </si>
  <si>
    <t>155</t>
  </si>
  <si>
    <t>Серноводское</t>
  </si>
  <si>
    <t>96631425</t>
  </si>
  <si>
    <t>156</t>
  </si>
  <si>
    <t>Урус-Мартановский район</t>
  </si>
  <si>
    <t>96634000</t>
  </si>
  <si>
    <t>Алхазуровское</t>
  </si>
  <si>
    <t>96634402</t>
  </si>
  <si>
    <t>157</t>
  </si>
  <si>
    <t>Алхан-Юртовское</t>
  </si>
  <si>
    <t>96634404</t>
  </si>
  <si>
    <t>158</t>
  </si>
  <si>
    <t>Гехи-Чуйское</t>
  </si>
  <si>
    <t>96634492</t>
  </si>
  <si>
    <t>159</t>
  </si>
  <si>
    <t>Гехинское</t>
  </si>
  <si>
    <t>96634407</t>
  </si>
  <si>
    <t>160</t>
  </si>
  <si>
    <t>Гой-Чуйское</t>
  </si>
  <si>
    <t>96634490</t>
  </si>
  <si>
    <t>161</t>
  </si>
  <si>
    <t>Гойское</t>
  </si>
  <si>
    <t>96634410</t>
  </si>
  <si>
    <t>162</t>
  </si>
  <si>
    <t>Гойтинское</t>
  </si>
  <si>
    <t>96634413</t>
  </si>
  <si>
    <t>163</t>
  </si>
  <si>
    <t>Мартан-Чуйское</t>
  </si>
  <si>
    <t>96634416</t>
  </si>
  <si>
    <t>164</t>
  </si>
  <si>
    <t>Рошни-Чуйское</t>
  </si>
  <si>
    <t>96634419</t>
  </si>
  <si>
    <t>165</t>
  </si>
  <si>
    <t>Старо-Атагинское</t>
  </si>
  <si>
    <t>96634420</t>
  </si>
  <si>
    <t>166</t>
  </si>
  <si>
    <t>Танги-Чуйское</t>
  </si>
  <si>
    <t>96634422</t>
  </si>
  <si>
    <t>167</t>
  </si>
  <si>
    <t>168</t>
  </si>
  <si>
    <t>Урус-Мартановское</t>
  </si>
  <si>
    <t>96634101</t>
  </si>
  <si>
    <t>169</t>
  </si>
  <si>
    <t>Шалажинское</t>
  </si>
  <si>
    <t>96634428</t>
  </si>
  <si>
    <t>170</t>
  </si>
  <si>
    <t>Шалинский район</t>
  </si>
  <si>
    <t>96637000</t>
  </si>
  <si>
    <t>Автуринское</t>
  </si>
  <si>
    <t>96637402</t>
  </si>
  <si>
    <t>171</t>
  </si>
  <si>
    <t>Агиштинское</t>
  </si>
  <si>
    <t>96637403</t>
  </si>
  <si>
    <t>172</t>
  </si>
  <si>
    <t>96637410</t>
  </si>
  <si>
    <t>173</t>
  </si>
  <si>
    <t>Герменчукское</t>
  </si>
  <si>
    <t>96637413</t>
  </si>
  <si>
    <t>174</t>
  </si>
  <si>
    <t>Дуба-Юртовское</t>
  </si>
  <si>
    <t>96637416</t>
  </si>
  <si>
    <t>175</t>
  </si>
  <si>
    <t>Мескер-Юртовское</t>
  </si>
  <si>
    <t>96637425</t>
  </si>
  <si>
    <t>176</t>
  </si>
  <si>
    <t>Ново-Атагинское</t>
  </si>
  <si>
    <t>96637428</t>
  </si>
  <si>
    <t>177</t>
  </si>
  <si>
    <t>Сержень-Юртовское</t>
  </si>
  <si>
    <t>96637437</t>
  </si>
  <si>
    <t>178</t>
  </si>
  <si>
    <t>Чири-Юртовское</t>
  </si>
  <si>
    <t>96637440</t>
  </si>
  <si>
    <t>179</t>
  </si>
  <si>
    <t>180</t>
  </si>
  <si>
    <t>Шалинское</t>
  </si>
  <si>
    <t>96637101</t>
  </si>
  <si>
    <t>181</t>
  </si>
  <si>
    <t>Шаройский район</t>
  </si>
  <si>
    <t>96691000</t>
  </si>
  <si>
    <t>Бутинское</t>
  </si>
  <si>
    <t>96691402</t>
  </si>
  <si>
    <t>182</t>
  </si>
  <si>
    <t>Кенхинское</t>
  </si>
  <si>
    <t>96691403</t>
  </si>
  <si>
    <t>183</t>
  </si>
  <si>
    <t>Кесалойское</t>
  </si>
  <si>
    <t>96691404</t>
  </si>
  <si>
    <t>184</t>
  </si>
  <si>
    <t>Киринское</t>
  </si>
  <si>
    <t>96691405</t>
  </si>
  <si>
    <t>185</t>
  </si>
  <si>
    <t>Хакмадойское</t>
  </si>
  <si>
    <t>96691407</t>
  </si>
  <si>
    <t>186</t>
  </si>
  <si>
    <t>Химойское</t>
  </si>
  <si>
    <t>96691408</t>
  </si>
  <si>
    <t>187</t>
  </si>
  <si>
    <t>Хуландойское</t>
  </si>
  <si>
    <t>96691409</t>
  </si>
  <si>
    <t>188</t>
  </si>
  <si>
    <t>Цесинское</t>
  </si>
  <si>
    <t>96691410</t>
  </si>
  <si>
    <t>189</t>
  </si>
  <si>
    <t>Чайринское</t>
  </si>
  <si>
    <t>96691411</t>
  </si>
  <si>
    <t>190</t>
  </si>
  <si>
    <t>191</t>
  </si>
  <si>
    <t>Шаройское</t>
  </si>
  <si>
    <t>96691421</t>
  </si>
  <si>
    <t>192</t>
  </si>
  <si>
    <t>Шикаройское</t>
  </si>
  <si>
    <t>96691406</t>
  </si>
  <si>
    <t>193</t>
  </si>
  <si>
    <t>Шатойский район</t>
  </si>
  <si>
    <t>96628000</t>
  </si>
  <si>
    <t>Асланбек-Шериповское</t>
  </si>
  <si>
    <t>96628402</t>
  </si>
  <si>
    <t>194</t>
  </si>
  <si>
    <t>Больше-Варандинское</t>
  </si>
  <si>
    <t>96628416</t>
  </si>
  <si>
    <t>195</t>
  </si>
  <si>
    <t>Борзойское</t>
  </si>
  <si>
    <t>96628404</t>
  </si>
  <si>
    <t>196</t>
  </si>
  <si>
    <t>Вашендаройское</t>
  </si>
  <si>
    <t>96628405</t>
  </si>
  <si>
    <t>197</t>
  </si>
  <si>
    <t>Дайское</t>
  </si>
  <si>
    <t>96628407</t>
  </si>
  <si>
    <t>198</t>
  </si>
  <si>
    <t>Дачу-Борзойское</t>
  </si>
  <si>
    <t>96628410</t>
  </si>
  <si>
    <t>199</t>
  </si>
  <si>
    <t>Зонинское</t>
  </si>
  <si>
    <t>96628491</t>
  </si>
  <si>
    <t>200</t>
  </si>
  <si>
    <t>Лаха-Варандинское</t>
  </si>
  <si>
    <t>96628418</t>
  </si>
  <si>
    <t>201</t>
  </si>
  <si>
    <t>Нихалойское</t>
  </si>
  <si>
    <t>96628492</t>
  </si>
  <si>
    <t>202</t>
  </si>
  <si>
    <t>Нохчи-Келойское</t>
  </si>
  <si>
    <t>96628493</t>
  </si>
  <si>
    <t>203</t>
  </si>
  <si>
    <t>Памятойское</t>
  </si>
  <si>
    <t>96628419</t>
  </si>
  <si>
    <t>204</t>
  </si>
  <si>
    <t>Саттинское</t>
  </si>
  <si>
    <t>96628494</t>
  </si>
  <si>
    <t>205</t>
  </si>
  <si>
    <t>Улус-Кертское</t>
  </si>
  <si>
    <t>96628425</t>
  </si>
  <si>
    <t>206</t>
  </si>
  <si>
    <t>Хал-Келойское</t>
  </si>
  <si>
    <t>96628431</t>
  </si>
  <si>
    <t>207</t>
  </si>
  <si>
    <t>Харсенойское</t>
  </si>
  <si>
    <t>96628434</t>
  </si>
  <si>
    <t>208</t>
  </si>
  <si>
    <t>Чишкинское</t>
  </si>
  <si>
    <t>96628439</t>
  </si>
  <si>
    <t>209</t>
  </si>
  <si>
    <t>Шаро-Аргунское</t>
  </si>
  <si>
    <t>96628495</t>
  </si>
  <si>
    <t>210</t>
  </si>
  <si>
    <t>211</t>
  </si>
  <si>
    <t>Шатойское</t>
  </si>
  <si>
    <t>96628422</t>
  </si>
  <si>
    <t>212</t>
  </si>
  <si>
    <t>Ярыш-Мардинское</t>
  </si>
  <si>
    <t>96628498</t>
  </si>
  <si>
    <t>213</t>
  </si>
  <si>
    <t>Шелковской район</t>
  </si>
  <si>
    <t>96640000</t>
  </si>
  <si>
    <t>Бороздиновское</t>
  </si>
  <si>
    <t>96640402</t>
  </si>
  <si>
    <t>214</t>
  </si>
  <si>
    <t>Бурунское</t>
  </si>
  <si>
    <t>96640403</t>
  </si>
  <si>
    <t>215</t>
  </si>
  <si>
    <t>Воскресеновское</t>
  </si>
  <si>
    <t>96640405</t>
  </si>
  <si>
    <t>216</t>
  </si>
  <si>
    <t>Гребенское</t>
  </si>
  <si>
    <t>96640406</t>
  </si>
  <si>
    <t>217</t>
  </si>
  <si>
    <t>Дубовское</t>
  </si>
  <si>
    <t>96640407</t>
  </si>
  <si>
    <t>218</t>
  </si>
  <si>
    <t>Каргалинское</t>
  </si>
  <si>
    <t>96640410</t>
  </si>
  <si>
    <t>219</t>
  </si>
  <si>
    <t>Каршыга-Аульское</t>
  </si>
  <si>
    <t>96640411</t>
  </si>
  <si>
    <t>220</t>
  </si>
  <si>
    <t>Кобинское</t>
  </si>
  <si>
    <t>96640413</t>
  </si>
  <si>
    <t>221</t>
  </si>
  <si>
    <t>Курдюковское</t>
  </si>
  <si>
    <t>96640416</t>
  </si>
  <si>
    <t>222</t>
  </si>
  <si>
    <t>Ново-Щедринское</t>
  </si>
  <si>
    <t>96640419</t>
  </si>
  <si>
    <t>223</t>
  </si>
  <si>
    <t>Ораз-Аульское</t>
  </si>
  <si>
    <t>96640420</t>
  </si>
  <si>
    <t>224</t>
  </si>
  <si>
    <t>Сары-Суйское</t>
  </si>
  <si>
    <t>96640422</t>
  </si>
  <si>
    <t>225</t>
  </si>
  <si>
    <t>Старо-Щедринское</t>
  </si>
  <si>
    <t>96640427</t>
  </si>
  <si>
    <t>226</t>
  </si>
  <si>
    <t>Старогладовское</t>
  </si>
  <si>
    <t>96640425</t>
  </si>
  <si>
    <t>227</t>
  </si>
  <si>
    <t>Харьковское</t>
  </si>
  <si>
    <t>96640429</t>
  </si>
  <si>
    <t>228</t>
  </si>
  <si>
    <t>Червленно-Узловское</t>
  </si>
  <si>
    <t>96640408</t>
  </si>
  <si>
    <t>229</t>
  </si>
  <si>
    <t>Червленское</t>
  </si>
  <si>
    <t>96640431</t>
  </si>
  <si>
    <t>230</t>
  </si>
  <si>
    <t>Шелковское</t>
  </si>
  <si>
    <t>96640434</t>
  </si>
  <si>
    <t>231</t>
  </si>
  <si>
    <t>232</t>
  </si>
  <si>
    <t>Шелкозаводское</t>
  </si>
  <si>
    <t>96640437</t>
  </si>
  <si>
    <t>233</t>
  </si>
  <si>
    <t>город Аргун</t>
  </si>
  <si>
    <t>96702000</t>
  </si>
  <si>
    <t>городской округ</t>
  </si>
  <si>
    <t>234</t>
  </si>
  <si>
    <t>город Грозный</t>
  </si>
  <si>
    <t>96701000</t>
  </si>
  <si>
    <t>235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</si>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</sst>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5@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bfbb800-a771-44db-9905-5e5a23a66fc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F6B8A-7267-FDDA-3CCA-D7D4752DFD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25E098-D06C-53BC-F442-5D542F4B638C}"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45406</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9"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68106A-429E-FB96-692B-FBBF1115943B}"/>
    <hyperlink ref="H17" location="Титульный!H9" display="Как заполнить?" tooltip="Помощь по работе с полями отчётной формы" xr:uid="{D297F598-054D-6F15-4A03-A26933EF0B32}"/>
    <hyperlink ref="H39" location="Титульный!H9" display="Как заполнить?" tooltip="Помощь по работе с полями отчётной формы" xr:uid="{9938BE8D-F132-2D1E-66E7-5BEAD97139AC}"/>
    <hyperlink ref="H62" location="Титульный!H9" display="Как заполнить?" tooltip="Помощь по работе с полями отчётной формы" xr:uid="{9256E195-F1CB-32D4-7787-1E5C054A3769}"/>
    <hyperlink ref="F70" r:id="rId4" xr:uid="{EBCAC718-70D6-7B8E-64AB-920A9F15E9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A0B79-466E-C5EB-B75D-CF63E59B0077}"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5" width="3.00390625" customWidth="1"/>
    <col min="11" max="13" style="2925" width="9.140625" hidden="1"/>
    <col min="14" max="14" style="2925" width="25.7109375" hidden="1" customWidth="1"/>
    <col min="15" max="15" style="2925"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Гудермесское(96610101)</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105</v>
      </c>
      <c r="H14" s="1943" t="s">
        <v>106</v>
      </c>
      <c r="I14" s="1941" t="s">
        <v>107</v>
      </c>
      <c r="J14" s="1680"/>
      <c r="K14" s="1692"/>
      <c r="L14" s="1692"/>
      <c r="M14" s="1680" t="str">
        <f t="array" ref="M14:M14">IF(ISERROR(MATCH(MID(N14,1,250),MID(note_ter,1,250),0)),"n","y")</f>
        <v>n</v>
      </c>
      <c r="N14" s="1692"/>
      <c r="O14" s="1680" t="str">
        <f>H14&amp;"("&amp;I14&amp;")"</f>
        <v>Ищерское(96622404)</v>
      </c>
      <c r="P14" s="1422"/>
      <c r="Q14" s="1422"/>
      <c r="R14" s="476"/>
      <c r="S14" s="1422"/>
      <c r="T14" s="1422"/>
      <c r="U14" s="1422"/>
      <c r="V14" s="889"/>
      <c r="W14" s="889"/>
      <c r="X14" s="683"/>
      <c r="Y14" s="683"/>
      <c r="Z14" s="683"/>
      <c r="AA14" s="683"/>
      <c r="AB14" s="683"/>
      <c r="AC14" s="683"/>
    </row>
    <row s="2910" customFormat="1" customHeight="1" ht="15.75">
      <c r="A15" s="2155"/>
      <c r="B15" s="473"/>
      <c r="C15" s="468"/>
      <c r="D15" s="857"/>
      <c r="E15" s="477"/>
      <c r="F15" s="233"/>
      <c r="G15" s="471" t="s">
        <v>108</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5" customFormat="1" customHeight="1" ht="14.699999999999998">
      <c r="A16" s="814"/>
      <c r="B16" s="473"/>
      <c r="C16" s="814"/>
      <c r="D16" s="838"/>
      <c r="E16" s="850"/>
      <c r="F16" s="234"/>
      <c r="G16" s="472" t="s">
        <v>109</v>
      </c>
      <c r="H16" s="234"/>
      <c r="I16" s="235"/>
      <c r="J16" s="305"/>
      <c r="K16" s="211"/>
      <c r="L16" s="211"/>
      <c r="M16" s="211"/>
      <c r="N16" s="282" t="s">
        <v>110</v>
      </c>
      <c r="O16" s="211"/>
      <c r="P16" s="281"/>
      <c r="Q16" s="281"/>
      <c r="R16" s="281"/>
      <c r="S16" s="281"/>
      <c r="AC16" s="172">
        <v>14</v>
      </c>
    </row>
    <row s="2865"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5"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5"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41" customFormat="1" customHeight="1" ht="10.5">
      <c r="B20" s="890"/>
      <c r="D20" s="238"/>
      <c r="J20" s="211"/>
      <c r="K20" s="211"/>
      <c r="L20" s="211"/>
      <c r="M20" s="211"/>
      <c r="N20" s="282"/>
      <c r="O20" s="211"/>
      <c r="P20" s="281"/>
      <c r="Q20" s="281"/>
      <c r="R20" s="281"/>
      <c r="S20" s="281"/>
      <c r="AC20" s="237">
        <v>10</v>
      </c>
    </row>
    <row s="2941"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81</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7AB42-5D85-6DEA-E52E-700AB00F522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1" width="8.00390625" customWidth="1"/>
    <col min="15" max="20" style="2925" width="9.140625" hidden="1"/>
    <col min="21" max="24" style="3015" width="9.140625" hidden="1"/>
    <col min="25" max="37" style="3031" width="9.140625" hidden="1"/>
    <col min="38" max="38" style="3031"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53" customFormat="1" customHeight="1" ht="14.699999999999998">
      <c r="A5" s="641"/>
      <c r="B5" s="641"/>
      <c r="C5" s="641"/>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111</v>
      </c>
      <c r="E9" s="2183"/>
      <c r="F9" s="2184" t="s">
        <v>112</v>
      </c>
      <c r="G9" s="2185"/>
      <c r="H9" s="2185"/>
      <c r="I9" s="2185"/>
      <c r="J9" s="2188" t="s">
        <v>113</v>
      </c>
      <c r="K9" s="2188"/>
      <c r="L9" s="2188"/>
      <c r="M9" s="2188"/>
      <c r="AM9" s="639">
        <v>18</v>
      </c>
    </row>
    <row customHeight="1" ht="24">
      <c r="A10" s="2182"/>
      <c r="B10" s="648"/>
      <c r="C10" s="581"/>
      <c r="D10" s="579" t="s">
        <v>87</v>
      </c>
      <c r="E10" s="579" t="s">
        <v>88</v>
      </c>
      <c r="F10" s="579" t="s">
        <v>114</v>
      </c>
      <c r="G10" s="2189" t="s">
        <v>87</v>
      </c>
      <c r="H10" s="2190"/>
      <c r="I10" s="579" t="s">
        <v>88</v>
      </c>
      <c r="J10" s="579" t="s">
        <v>114</v>
      </c>
      <c r="K10" s="2189" t="s">
        <v>87</v>
      </c>
      <c r="L10" s="2190"/>
      <c r="M10" s="579" t="s">
        <v>88</v>
      </c>
      <c r="N10" s="1683"/>
      <c r="AM10" s="639">
        <v>23</v>
      </c>
    </row>
    <row s="2980" customFormat="1" customHeight="1" ht="11.25" hidden="1">
      <c r="A11" s="649"/>
      <c r="B11" s="649"/>
      <c r="C11" s="649"/>
      <c r="D11" s="650" t="s">
        <v>115</v>
      </c>
      <c r="E11" s="650" t="s">
        <v>102</v>
      </c>
      <c r="F11" s="650" t="s">
        <v>89</v>
      </c>
      <c r="G11" s="2171" t="s">
        <v>90</v>
      </c>
      <c r="H11" s="2172"/>
      <c r="I11" s="650" t="s">
        <v>116</v>
      </c>
      <c r="J11" s="650" t="s">
        <v>91</v>
      </c>
      <c r="K11" s="2173" t="s">
        <v>92</v>
      </c>
      <c r="L11" s="2174"/>
      <c r="M11" s="650" t="s">
        <v>117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118</v>
      </c>
      <c r="P12" s="1469" t="s">
        <v>119</v>
      </c>
      <c r="Q12" s="1469" t="s">
        <v>120</v>
      </c>
      <c r="R12" s="1469" t="s">
        <v>121</v>
      </c>
      <c r="AM12" s="639">
        <v>1</v>
      </c>
    </row>
    <row s="2980" customFormat="1" customHeight="1" ht="15.75">
      <c r="A13" s="349"/>
      <c r="B13" s="349"/>
      <c r="C13" s="582"/>
      <c r="D13" s="2164" t="s">
        <v>115</v>
      </c>
      <c r="E13" s="2165"/>
      <c r="F13" s="2168" t="s">
        <v>65</v>
      </c>
      <c r="G13" s="2169"/>
      <c r="H13" s="2170">
        <v>1</v>
      </c>
      <c r="I13" s="2161" t="str">
        <f>IF(U13="","",INDEX(TERRITORY_MR_LIST,MATCH(U13,TERRITORY_LIST_ID,0)))</f>
        <v/>
      </c>
      <c r="J13" s="2163" t="s">
        <v>19</v>
      </c>
      <c r="K13" s="658"/>
      <c r="L13" s="583" t="s">
        <v>115</v>
      </c>
      <c r="M13" s="659" t="s">
        <v>28</v>
      </c>
      <c r="N13" s="868"/>
      <c r="O13" s="1472" t="s">
        <v>122</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123</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124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0" customFormat="1" customHeight="1" ht="15.75">
      <c r="A15" s="349"/>
      <c r="B15" s="349"/>
      <c r="C15" s="232"/>
      <c r="D15" s="2164"/>
      <c r="E15" s="2167"/>
      <c r="F15" s="2163"/>
      <c r="G15" s="1116"/>
      <c r="H15" s="1117"/>
      <c r="I15" s="636" t="s">
        <v>125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126</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ADECF-FE99-4A4F-CD9A-9438C1E22163}"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2925"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hidden="1" customWidth="1"/>
    <col min="21" max="21" style="2980" width="5.7109375" hidden="1" customWidth="1"/>
    <col min="22" max="22" style="2980" width="34.421875" hidden="1"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127</v>
      </c>
      <c r="F9" s="2159"/>
      <c r="G9" s="2183" t="s">
        <v>111</v>
      </c>
      <c r="H9" s="2183" t="s">
        <v>87</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88</v>
      </c>
      <c r="F10" s="1340" t="s">
        <v>133</v>
      </c>
      <c r="G10" s="2183"/>
      <c r="H10" s="2183"/>
      <c r="I10" s="2183"/>
      <c r="J10" s="2183"/>
      <c r="K10" s="166" t="s">
        <v>114</v>
      </c>
      <c r="L10" s="2183" t="s">
        <v>87</v>
      </c>
      <c r="M10" s="2183"/>
      <c r="N10" s="166" t="s">
        <v>134</v>
      </c>
      <c r="O10" s="166" t="s">
        <v>114</v>
      </c>
      <c r="P10" s="2183" t="s">
        <v>87</v>
      </c>
      <c r="Q10" s="2183"/>
      <c r="R10" s="166" t="s">
        <v>134</v>
      </c>
      <c r="S10" s="339" t="s">
        <v>114</v>
      </c>
      <c r="T10" s="2183" t="s">
        <v>87</v>
      </c>
      <c r="U10" s="2183"/>
      <c r="V10" s="339" t="s">
        <v>88</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25" customFormat="1" customHeight="1" ht="12" hidden="1">
      <c r="D11" s="1305" t="s">
        <v>115</v>
      </c>
      <c r="E11" s="1305" t="s">
        <v>102</v>
      </c>
      <c r="F11" s="1305"/>
      <c r="G11" s="1305" t="s">
        <v>89</v>
      </c>
      <c r="H11" s="2212" t="s">
        <v>116</v>
      </c>
      <c r="I11" s="2212"/>
      <c r="J11" s="1305" t="s">
        <v>91</v>
      </c>
      <c r="K11" s="1305" t="s">
        <v>92</v>
      </c>
      <c r="L11" s="2212" t="s">
        <v>117</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c r="A79" s="377"/>
      <c r="C79" s="265"/>
      <c r="D79" s="2191">
        <v>1</v>
      </c>
      <c r="E79" s="2199" t="s">
        <v>227</v>
      </c>
      <c r="F79" s="2201" t="s">
        <v>65</v>
      </c>
      <c r="G79" s="3146" t="str">
        <f>INDEX(VD_NAME_LIST,MATCH("4189671",VD_ID_LIST,0))</f>
        <v>Холодное водоснабжение. Питьевая вода</v>
      </c>
      <c r="H79" s="3147"/>
      <c r="I79" s="3147">
        <v>1</v>
      </c>
      <c r="J79" s="3148" t="s">
        <v>228</v>
      </c>
      <c r="K79" s="3149" t="s">
        <v>65</v>
      </c>
      <c r="L79" s="3150"/>
      <c r="M79" s="3150" t="s">
        <v>115</v>
      </c>
      <c r="N79" s="3151" t="str">
        <f>IF(Z79="","",INDEX(TERRITORY_MR_LIST,MATCH(Z79,TERRITORY_LIST_ID,0)))</f>
        <v>Территория 1</v>
      </c>
      <c r="O79" s="3149" t="s">
        <v>19</v>
      </c>
      <c r="P79" s="3150"/>
      <c r="Q79" s="3150" t="s">
        <v>115</v>
      </c>
      <c r="R79" s="3152" t="s">
        <v>28</v>
      </c>
      <c r="S79" s="3153" t="s">
        <v>19</v>
      </c>
      <c r="T79" s="3153"/>
      <c r="U79" s="3153" t="s">
        <v>115</v>
      </c>
      <c r="V79" s="3154"/>
      <c r="W79" s="3148"/>
      <c r="Y79" s="1323"/>
      <c r="Z79" s="1323" t="s">
        <v>97</v>
      </c>
      <c r="AA79" s="1323"/>
      <c r="AB79" s="1323" t="s">
        <v>229</v>
      </c>
      <c r="AC79" s="1323" t="s">
        <v>230</v>
      </c>
      <c r="AD79" s="1323" t="s">
        <v>231</v>
      </c>
      <c r="AE79" s="1323" t="s">
        <v>232</v>
      </c>
      <c r="AF79" s="1323" t="s">
        <v>233</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холодное водоснабжение</v>
      </c>
      <c r="AK79" s="1323" t="str">
        <f>IF($K$79="нет","без дифференциации",IF($N$79=0,"",$N$79))</f>
        <v>Территория 1</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80" customFormat="1" customHeight="1" ht="17.25">
      <c r="A80" s="377"/>
      <c r="C80" s="376"/>
      <c r="D80" s="2191"/>
      <c r="E80" s="2199"/>
      <c r="F80" s="2202"/>
      <c r="G80" s="3146"/>
      <c r="H80" s="3147"/>
      <c r="I80" s="3147"/>
      <c r="J80" s="3148"/>
      <c r="K80" s="3155"/>
      <c r="L80" s="3150"/>
      <c r="M80" s="3150"/>
      <c r="N80" s="3151"/>
      <c r="O80" s="3155"/>
      <c r="P80" s="3150"/>
      <c r="Q80" s="3150"/>
      <c r="R80" s="3152" t="s">
        <v>28</v>
      </c>
      <c r="S80" s="3153"/>
      <c r="T80" s="3156"/>
      <c r="U80" s="3157"/>
      <c r="V80" s="3157"/>
      <c r="W80" s="3148"/>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c r="A81" s="377"/>
      <c r="C81" s="265"/>
      <c r="D81" s="2191"/>
      <c r="E81" s="2199"/>
      <c r="F81" s="2202"/>
      <c r="G81" s="3146"/>
      <c r="H81" s="3158"/>
      <c r="I81" s="3158"/>
      <c r="J81" s="3159"/>
      <c r="K81" s="3155"/>
      <c r="L81" s="3158"/>
      <c r="M81" s="3158"/>
      <c r="N81" s="3160"/>
      <c r="O81" s="3161"/>
      <c r="P81" s="3162"/>
      <c r="Q81" s="3163"/>
      <c r="R81" s="3164" t="s">
        <v>234</v>
      </c>
      <c r="S81" s="3165"/>
      <c r="T81" s="3166"/>
      <c r="U81" s="3167"/>
      <c r="V81" s="3168"/>
      <c r="W81" s="3169"/>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c r="A82" s="377"/>
      <c r="C82" s="376"/>
      <c r="D82" s="2191"/>
      <c r="E82" s="2199"/>
      <c r="F82" s="2202"/>
      <c r="G82" s="3146"/>
      <c r="H82" s="3158"/>
      <c r="I82" s="3158"/>
      <c r="J82" s="3159"/>
      <c r="K82" s="3161"/>
      <c r="L82" s="3171"/>
      <c r="M82" s="3172"/>
      <c r="N82" s="3173" t="s">
        <v>235</v>
      </c>
      <c r="O82" s="3174"/>
      <c r="P82" s="3175"/>
      <c r="Q82" s="3176"/>
      <c r="R82" s="3177"/>
      <c r="S82" s="3178"/>
      <c r="T82" s="3179"/>
      <c r="U82" s="3180"/>
      <c r="V82" s="3181"/>
      <c r="W82" s="3182"/>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c r="A83" s="377"/>
      <c r="C83" s="376"/>
      <c r="D83" s="2192"/>
      <c r="E83" s="2200"/>
      <c r="F83" s="2203"/>
      <c r="G83" s="3183"/>
      <c r="H83" s="3184"/>
      <c r="I83" s="3185"/>
      <c r="J83" s="3186" t="s">
        <v>236</v>
      </c>
      <c r="K83" s="3187"/>
      <c r="L83" s="3188"/>
      <c r="M83" s="3189"/>
      <c r="N83" s="3190"/>
      <c r="O83" s="3191"/>
      <c r="P83" s="3192"/>
      <c r="Q83" s="3193"/>
      <c r="R83" s="3194"/>
      <c r="S83" s="3195"/>
      <c r="T83" s="3196"/>
      <c r="U83" s="3197"/>
      <c r="V83" s="3198"/>
      <c r="W83" s="3199"/>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257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258</v>
      </c>
      <c r="AD105" s="1323" t="s">
        <v>259</v>
      </c>
      <c r="AE105" s="1323" t="s">
        <v>260</v>
      </c>
      <c r="AF105" s="1323" t="s">
        <v>261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262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263</v>
      </c>
      <c r="AD110" s="1323" t="s">
        <v>264</v>
      </c>
      <c r="AE110" s="1323" t="s">
        <v>265</v>
      </c>
      <c r="AF110" s="1323" t="s">
        <v>266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267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268</v>
      </c>
      <c r="AD115" s="1323" t="s">
        <v>269</v>
      </c>
      <c r="AE115" s="1323" t="s">
        <v>270</v>
      </c>
      <c r="AF115" s="1323" t="s">
        <v>271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hidden="1">
      <c r="A121" s="377"/>
      <c r="C121" s="265"/>
      <c r="D121" s="2191">
        <v>1</v>
      </c>
      <c r="E121" s="2199" t="s">
        <v>272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273</v>
      </c>
      <c r="AD121" s="1323" t="s">
        <v>274</v>
      </c>
      <c r="AE121" s="1323" t="s">
        <v>275</v>
      </c>
      <c r="AF121" s="1323" t="s">
        <v>276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0" customFormat="1" customHeight="1" ht="17.25" hidden="1">
      <c r="A126" s="377"/>
      <c r="C126" s="265"/>
      <c r="D126" s="2191">
        <v>2</v>
      </c>
      <c r="E126" s="2199" t="s">
        <v>277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278</v>
      </c>
      <c r="AD126" s="1323" t="s">
        <v>279</v>
      </c>
      <c r="AE126" s="1323" t="s">
        <v>280</v>
      </c>
      <c r="AF126" s="1323" t="s">
        <v>281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0" customFormat="1" customHeight="1" ht="17.25" hidden="1">
      <c r="A131" s="377"/>
      <c r="C131" s="265"/>
      <c r="D131" s="2191">
        <v>3</v>
      </c>
      <c r="E131" s="2199" t="s">
        <v>282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283</v>
      </c>
      <c r="AD131" s="1323" t="s">
        <v>284</v>
      </c>
      <c r="AE131" s="1323" t="s">
        <v>285</v>
      </c>
      <c r="AF131" s="1323" t="s">
        <v>286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6A135-FE6F-B18B-84D7-AC6C9BF749B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85" width="8.00390625" customWidth="1"/>
    <col min="38" max="64" style="2910" width="8.00390625" customWidth="1"/>
    <col min="65" max="65" style="2910" width="9.140625" hidden="1"/>
  </cols>
  <sheetData>
    <row s="3212"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13" customFormat="1" customHeight="1" ht="11.25" hidden="1">
      <c r="L2" s="1609" t="s">
        <v>287</v>
      </c>
      <c r="M2" s="1609" t="s">
        <v>288</v>
      </c>
      <c r="R2" s="1609" t="s">
        <v>289</v>
      </c>
      <c r="S2" s="1609" t="s">
        <v>288</v>
      </c>
      <c r="X2" s="1609" t="s">
        <v>287</v>
      </c>
      <c r="Y2" s="1609" t="s">
        <v>288</v>
      </c>
      <c r="AD2" s="1609" t="s">
        <v>287</v>
      </c>
      <c r="AE2" s="1609" t="s">
        <v>288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15"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290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12"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111</v>
      </c>
      <c r="F8" s="2248" t="s">
        <v>127</v>
      </c>
      <c r="G8" s="2249"/>
      <c r="H8" s="2248" t="s">
        <v>87</v>
      </c>
      <c r="I8" s="2249"/>
      <c r="J8" s="2183" t="s">
        <v>128</v>
      </c>
      <c r="K8" s="1612"/>
      <c r="L8" s="2252" t="s">
        <v>291</v>
      </c>
      <c r="M8" s="2252"/>
      <c r="N8" s="2252"/>
      <c r="O8" s="2252"/>
      <c r="P8" s="2252"/>
      <c r="Q8" s="1613"/>
      <c r="R8" s="2152" t="s">
        <v>292</v>
      </c>
      <c r="S8" s="2253"/>
      <c r="T8" s="2253"/>
      <c r="U8" s="2253"/>
      <c r="V8" s="2253"/>
      <c r="W8" s="1613"/>
      <c r="X8" s="2254" t="s">
        <v>293</v>
      </c>
      <c r="Y8" s="2254"/>
      <c r="Z8" s="2254"/>
      <c r="AA8" s="2254"/>
      <c r="AB8" s="2254"/>
      <c r="AC8" s="1614"/>
      <c r="AD8" s="2183" t="s">
        <v>294</v>
      </c>
      <c r="AE8" s="2183"/>
      <c r="AF8" s="2183"/>
      <c r="AG8" s="2183"/>
      <c r="AH8" s="2157"/>
      <c r="AI8" s="2183" t="s">
        <v>295</v>
      </c>
      <c r="AJ8" s="1630"/>
      <c r="BM8" s="349">
        <v>32</v>
      </c>
    </row>
    <row customHeight="1" ht="23.25">
      <c r="D9" s="2183"/>
      <c r="E9" s="2183"/>
      <c r="F9" s="2231" t="s">
        <v>88</v>
      </c>
      <c r="G9" s="2231" t="s">
        <v>133</v>
      </c>
      <c r="H9" s="2250"/>
      <c r="I9" s="2251"/>
      <c r="J9" s="2157"/>
      <c r="K9" s="1615"/>
      <c r="L9" s="2183" t="s">
        <v>296</v>
      </c>
      <c r="M9" s="2157"/>
      <c r="N9" s="2248" t="s">
        <v>87</v>
      </c>
      <c r="O9" s="2249"/>
      <c r="P9" s="2183" t="s">
        <v>134</v>
      </c>
      <c r="Q9" s="1612"/>
      <c r="R9" s="2183" t="s">
        <v>296</v>
      </c>
      <c r="S9" s="2157"/>
      <c r="T9" s="2248" t="s">
        <v>87</v>
      </c>
      <c r="U9" s="2249"/>
      <c r="V9" s="2183" t="s">
        <v>134</v>
      </c>
      <c r="W9" s="1612"/>
      <c r="X9" s="2183" t="s">
        <v>296</v>
      </c>
      <c r="Y9" s="2157"/>
      <c r="Z9" s="2248" t="s">
        <v>87</v>
      </c>
      <c r="AA9" s="2249"/>
      <c r="AB9" s="2183" t="s">
        <v>297</v>
      </c>
      <c r="AC9" s="1612"/>
      <c r="AD9" s="2183" t="s">
        <v>296</v>
      </c>
      <c r="AE9" s="2157"/>
      <c r="AF9" s="2248" t="s">
        <v>87</v>
      </c>
      <c r="AG9" s="2249"/>
      <c r="AH9" s="2157" t="s">
        <v>297</v>
      </c>
      <c r="AI9" s="2183"/>
      <c r="AJ9" s="1630"/>
      <c r="BM9" s="349">
        <v>22</v>
      </c>
    </row>
    <row customHeight="1" ht="24">
      <c r="D10" s="2231"/>
      <c r="E10" s="2231"/>
      <c r="F10" s="2255"/>
      <c r="G10" s="2255"/>
      <c r="H10" s="2256"/>
      <c r="I10" s="2257"/>
      <c r="J10" s="2248"/>
      <c r="K10" s="1615"/>
      <c r="L10" s="1634" t="s">
        <v>298</v>
      </c>
      <c r="M10" s="1629" t="s">
        <v>299</v>
      </c>
      <c r="N10" s="2250"/>
      <c r="O10" s="2251"/>
      <c r="P10" s="2231"/>
      <c r="Q10" s="1612"/>
      <c r="R10" s="1634" t="s">
        <v>298</v>
      </c>
      <c r="S10" s="1629" t="s">
        <v>299</v>
      </c>
      <c r="T10" s="2250"/>
      <c r="U10" s="2251"/>
      <c r="V10" s="2231"/>
      <c r="W10" s="1612"/>
      <c r="X10" s="1634" t="s">
        <v>298</v>
      </c>
      <c r="Y10" s="1629" t="s">
        <v>299</v>
      </c>
      <c r="Z10" s="2250"/>
      <c r="AA10" s="2251"/>
      <c r="AB10" s="2231"/>
      <c r="AC10" s="1612"/>
      <c r="AD10" s="1634" t="s">
        <v>298</v>
      </c>
      <c r="AE10" s="1629" t="s">
        <v>299</v>
      </c>
      <c r="AF10" s="2250"/>
      <c r="AG10" s="2251"/>
      <c r="AH10" s="2248"/>
      <c r="AI10" s="2231"/>
      <c r="AJ10" s="1630"/>
      <c r="AK10" s="310" t="s">
        <v>300</v>
      </c>
      <c r="AL10" s="310" t="s">
        <v>135</v>
      </c>
      <c r="BM10" s="349">
        <v>23</v>
      </c>
    </row>
    <row customHeight="1" ht="15">
      <c r="D11" s="2239" t="s">
        <v>115</v>
      </c>
      <c r="E11" s="2235" t="s">
        <v>301</v>
      </c>
      <c r="F11" s="2235" t="s">
        <v>302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15"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301</v>
      </c>
      <c r="F17" s="2235" t="s">
        <v>303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15"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301</v>
      </c>
      <c r="F23" s="2235" t="s">
        <v>304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15"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301</v>
      </c>
      <c r="F29" s="2235" t="s">
        <v>305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15"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116</v>
      </c>
      <c r="E35" s="2235" t="s">
        <v>301</v>
      </c>
      <c r="F35" s="2235" t="s">
        <v>306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15"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16132-C50F-698C-6328-72E670B8A73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6" width="15.00390625" hidden="1" customWidth="1"/>
    <col min="2" max="2" style="3289" width="15.00390625" hidden="1" customWidth="1"/>
    <col min="3" max="3" style="3287" width="3.00390625" customWidth="1"/>
    <col min="4" max="4" style="3368" width="6.00390625" customWidth="1"/>
    <col min="5" max="5" style="3287" width="52.00390625" customWidth="1"/>
    <col min="6" max="6" style="3287" width="48.00390625" customWidth="1"/>
    <col min="7" max="7" style="3287" width="121.00390625" customWidth="1"/>
    <col min="8" max="8" style="3287" width="8.00390625" customWidth="1"/>
    <col min="9" max="9" style="3287" width="64.00390625" customWidth="1"/>
    <col min="10" max="10" style="3287" width="9.140625" hidden="1"/>
  </cols>
  <sheetData>
    <row customHeight="1" ht="11.25" hidden="1">
      <c r="A1" s="1742" t="s">
        <v>307</v>
      </c>
      <c r="J1" s="511" t="s">
        <v>14</v>
      </c>
    </row>
    <row customHeight="1" ht="11.25" hidden="1">
      <c r="J2" s="511">
        <v>0</v>
      </c>
    </row>
    <row s="3288"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I5" s="771"/>
      <c r="J5" s="511">
        <v>17</v>
      </c>
    </row>
    <row s="3288"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308</v>
      </c>
      <c r="E8" s="2261"/>
      <c r="F8" s="2261"/>
      <c r="G8" s="2264" t="s">
        <v>309</v>
      </c>
      <c r="J8" s="511">
        <v>11</v>
      </c>
    </row>
    <row customHeight="1" ht="11.549999999999999">
      <c r="A9" s="513"/>
      <c r="B9" s="558"/>
      <c r="C9" s="513"/>
      <c r="D9" s="528" t="s">
        <v>87</v>
      </c>
      <c r="E9" s="502" t="s">
        <v>310</v>
      </c>
      <c r="F9" s="502" t="s">
        <v>311</v>
      </c>
      <c r="G9" s="2265"/>
      <c r="J9" s="511">
        <v>11</v>
      </c>
    </row>
    <row customHeight="1" ht="12" hidden="1">
      <c r="A10" s="513"/>
      <c r="B10" s="558"/>
      <c r="C10" s="513"/>
      <c r="D10" s="520"/>
      <c r="E10" s="520"/>
      <c r="F10" s="520"/>
      <c r="G10" s="520"/>
      <c r="J10" s="511">
        <v>0</v>
      </c>
    </row>
    <row customHeight="1" ht="22.5" hidden="1">
      <c r="A11" s="513"/>
      <c r="B11" s="558"/>
      <c r="C11" s="513"/>
      <c r="D11" s="1065" t="s">
        <v>115</v>
      </c>
      <c r="E11" s="1068" t="s">
        <v>312</v>
      </c>
      <c r="F11" s="1067" t="str">
        <f>IF(region_name="","",region_name)</f>
        <v>Чеченская республика</v>
      </c>
      <c r="G11" s="1068" t="s">
        <v>313</v>
      </c>
      <c r="H11" s="531"/>
      <c r="J11" s="511">
        <v>0</v>
      </c>
    </row>
    <row customHeight="1" ht="22.5" hidden="1">
      <c r="A12" s="513"/>
      <c r="B12" s="558"/>
      <c r="C12" s="513"/>
      <c r="D12" s="501" t="s">
        <v>115</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314</v>
      </c>
      <c r="G12" s="530"/>
      <c r="H12" s="531"/>
      <c r="J12" s="511">
        <v>0</v>
      </c>
    </row>
    <row customHeight="1" ht="23.25">
      <c r="A13" s="513"/>
      <c r="B13" s="558"/>
      <c r="C13" s="513"/>
      <c r="D13" s="501" t="s">
        <v>115</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315</v>
      </c>
      <c r="E14" s="1066" t="s">
        <v>316</v>
      </c>
      <c r="F14" s="1067" t="str">
        <f>IF(inn="","",inn)</f>
        <v>7708503727</v>
      </c>
      <c r="G14" s="1068" t="s">
        <v>317</v>
      </c>
      <c r="H14" s="531"/>
      <c r="J14" s="511">
        <v>0</v>
      </c>
    </row>
    <row customHeight="1" ht="22.5" hidden="1">
      <c r="A15" s="513"/>
      <c r="B15" s="558"/>
      <c r="C15" s="513"/>
      <c r="D15" s="1065" t="s">
        <v>318</v>
      </c>
      <c r="E15" s="1066" t="s">
        <v>319</v>
      </c>
      <c r="F15" s="1067" t="str">
        <f>IF(kpp="","",kpp)</f>
        <v>616745019</v>
      </c>
      <c r="G15" s="1068" t="s">
        <v>320</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321</v>
      </c>
      <c r="B19" s="558"/>
      <c r="C19" s="2269"/>
      <c r="D19" s="501" t="str">
        <f>A19</f>
        <v>5.1</v>
      </c>
      <c r="E19" s="498" t="s">
        <v>322</v>
      </c>
      <c r="F19" s="499" t="s">
        <v>314</v>
      </c>
      <c r="G19" s="500" t="s">
        <v>323</v>
      </c>
      <c r="H19" s="531"/>
      <c r="I19" s="908"/>
      <c r="J19" s="511">
        <v>0</v>
      </c>
    </row>
    <row customHeight="1" ht="24" hidden="1">
      <c r="A20" s="2258"/>
      <c r="B20" s="558"/>
      <c r="C20" s="2269"/>
      <c r="D20" s="496" t="str">
        <f>D19&amp;".1"</f>
        <v>5.1.1</v>
      </c>
      <c r="E20" s="495" t="s">
        <v>324</v>
      </c>
      <c r="F20" s="937" t="s">
        <v>28</v>
      </c>
      <c r="G20" s="530"/>
      <c r="H20" s="531"/>
      <c r="I20" s="908"/>
      <c r="J20" s="511">
        <v>0</v>
      </c>
    </row>
    <row customHeight="1" ht="22.5" hidden="1">
      <c r="A21" s="2258"/>
      <c r="B21" s="558"/>
      <c r="C21" s="2269"/>
      <c r="D21" s="496" t="str">
        <f>D19&amp;".2"</f>
        <v>5.1.2</v>
      </c>
      <c r="E21" s="495" t="s">
        <v>325</v>
      </c>
      <c r="F21" s="1789" t="s">
        <v>28</v>
      </c>
      <c r="G21" s="500" t="s">
        <v>326</v>
      </c>
      <c r="H21" s="531"/>
      <c r="I21" s="908"/>
      <c r="J21" s="511">
        <v>0</v>
      </c>
    </row>
    <row customHeight="1" ht="22.5" hidden="1">
      <c r="A22" s="2258"/>
      <c r="B22" s="558"/>
      <c r="C22" s="2269"/>
      <c r="D22" s="496" t="str">
        <f>D19&amp;".3"</f>
        <v>5.1.3</v>
      </c>
      <c r="E22" s="495" t="s">
        <v>327</v>
      </c>
      <c r="F22" s="937" t="s">
        <v>28</v>
      </c>
      <c r="G22" s="530"/>
      <c r="H22" s="531"/>
      <c r="I22" s="908"/>
      <c r="J22" s="511">
        <v>0</v>
      </c>
    </row>
    <row customHeight="1" ht="22.5" hidden="1">
      <c r="A23" s="2258"/>
      <c r="B23" s="558"/>
      <c r="C23" s="2269"/>
      <c r="D23" s="496" t="str">
        <f>D19&amp;".4"</f>
        <v>5.1.4</v>
      </c>
      <c r="E23" s="495" t="s">
        <v>328</v>
      </c>
      <c r="F23" s="937" t="s">
        <v>28</v>
      </c>
      <c r="G23" s="500" t="s">
        <v>329</v>
      </c>
      <c r="H23" s="531"/>
      <c r="I23" s="908"/>
      <c r="J23" s="511">
        <v>0</v>
      </c>
    </row>
    <row customHeight="1" ht="22.5" hidden="1">
      <c r="A24" s="2034"/>
      <c r="B24" s="558"/>
      <c r="C24" s="548"/>
      <c r="D24" s="523"/>
      <c r="E24" s="1224" t="s">
        <v>330</v>
      </c>
      <c r="F24" s="524"/>
      <c r="G24" s="525"/>
      <c r="H24" s="531"/>
      <c r="I24" s="908"/>
      <c r="J24" s="511">
        <v>0</v>
      </c>
    </row>
    <row s="3289" customFormat="1" customHeight="1" ht="24.75" hidden="1">
      <c r="A25" s="513"/>
      <c r="B25" s="558"/>
      <c r="C25" s="558"/>
      <c r="D25" s="1062" t="s">
        <v>89</v>
      </c>
      <c r="E25" s="1064" t="s">
        <v>331</v>
      </c>
      <c r="F25" s="1069" t="s">
        <v>314</v>
      </c>
      <c r="G25" s="1064"/>
      <c r="J25" s="557">
        <v>0</v>
      </c>
    </row>
    <row s="3289" customFormat="1" customHeight="1" ht="11.25" hidden="1">
      <c r="A26" s="513"/>
      <c r="B26" s="558"/>
      <c r="C26" s="558"/>
      <c r="D26" s="1062" t="s">
        <v>332</v>
      </c>
      <c r="E26" s="1063" t="s">
        <v>333</v>
      </c>
      <c r="F26" s="1069" t="s">
        <v>314</v>
      </c>
      <c r="G26" s="1064"/>
      <c r="J26" s="557">
        <v>0</v>
      </c>
    </row>
    <row s="3289" customFormat="1" customHeight="1" ht="11.25" hidden="1">
      <c r="A27" s="513"/>
      <c r="B27" s="558"/>
      <c r="C27" s="558"/>
      <c r="D27" s="1062" t="s">
        <v>334</v>
      </c>
      <c r="E27" s="1070" t="s">
        <v>335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9" customFormat="1" customHeight="1" ht="11.25" hidden="1">
      <c r="A28" s="513"/>
      <c r="B28" s="558"/>
      <c r="C28" s="558"/>
      <c r="D28" s="1062" t="s">
        <v>336</v>
      </c>
      <c r="E28" s="1070" t="s">
        <v>337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9" customFormat="1" customHeight="1" ht="11.25" hidden="1">
      <c r="A29" s="513"/>
      <c r="B29" s="558"/>
      <c r="C29" s="558"/>
      <c r="D29" s="1062" t="s">
        <v>338</v>
      </c>
      <c r="E29" s="1070" t="s">
        <v>339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9" customFormat="1" customHeight="1" ht="11.25" hidden="1">
      <c r="A30" s="513"/>
      <c r="B30" s="558"/>
      <c r="C30" s="558"/>
      <c r="D30" s="1062" t="s">
        <v>340</v>
      </c>
      <c r="E30" s="1063" t="s">
        <v>341</v>
      </c>
      <c r="F30" s="1071"/>
      <c r="G30" s="1064"/>
      <c r="J30" s="557">
        <v>0</v>
      </c>
    </row>
    <row s="3289" customFormat="1" customHeight="1" ht="11.25" hidden="1">
      <c r="A31" s="513"/>
      <c r="B31" s="558"/>
      <c r="C31" s="558"/>
      <c r="D31" s="1062" t="s">
        <v>342</v>
      </c>
      <c r="E31" s="1063" t="s">
        <v>343</v>
      </c>
      <c r="F31" s="1071"/>
      <c r="G31" s="1064"/>
      <c r="J31" s="557">
        <v>0</v>
      </c>
    </row>
    <row s="3289" customFormat="1" customHeight="1" ht="11.25" hidden="1">
      <c r="A32" s="513"/>
      <c r="B32" s="558"/>
      <c r="C32" s="558"/>
      <c r="D32" s="1062" t="s">
        <v>344</v>
      </c>
      <c r="E32" s="1063" t="s">
        <v>345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348</v>
      </c>
      <c r="H44" s="531"/>
      <c r="J44" s="511">
        <v>22</v>
      </c>
    </row>
    <row customHeight="1" ht="23.25">
      <c r="A45" s="513"/>
      <c r="B45" s="558"/>
      <c r="C45" s="513"/>
      <c r="D45" s="496">
        <f>D44+1</f>
        <v>11</v>
      </c>
      <c r="E45" s="494" t="s">
        <v>349</v>
      </c>
      <c r="F45" s="499" t="s">
        <v>314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350</v>
      </c>
      <c r="H46" s="531"/>
      <c r="J46" s="511">
        <v>23</v>
      </c>
    </row>
    <row customHeight="1" ht="24">
      <c r="A47" s="2258"/>
      <c r="B47" s="558"/>
      <c r="C47" s="548"/>
      <c r="D47" s="496" t="str">
        <f>D45&amp;".2"</f>
        <v>11.2</v>
      </c>
      <c r="E47" s="498" t="s">
        <v>351</v>
      </c>
      <c r="F47" s="546"/>
      <c r="G47" s="493" t="s">
        <v>352</v>
      </c>
      <c r="H47" s="531"/>
      <c r="J47" s="511">
        <v>23</v>
      </c>
    </row>
    <row customHeight="1" ht="24">
      <c r="A48" s="2258"/>
      <c r="B48" s="558"/>
      <c r="C48" s="548"/>
      <c r="D48" s="496" t="str">
        <f>D45&amp;".3"</f>
        <v>11.3</v>
      </c>
      <c r="E48" s="498" t="s">
        <v>353</v>
      </c>
      <c r="F48" s="546"/>
      <c r="G48" s="493" t="s">
        <v>354</v>
      </c>
      <c r="H48" s="531"/>
      <c r="J48" s="511">
        <v>23</v>
      </c>
    </row>
    <row customHeight="1" ht="24">
      <c r="A49" s="2258"/>
      <c r="B49" s="558"/>
      <c r="C49" s="548"/>
      <c r="D49" s="496" t="str">
        <f>IF(TEMPLATE_SPHERE="TKO",D45&amp;".0",D45&amp;".4")</f>
        <v>11.4</v>
      </c>
      <c r="E49" s="492" t="s">
        <v>355</v>
      </c>
      <c r="F49" s="1741"/>
      <c r="G49" s="1818" t="s">
        <v>356</v>
      </c>
      <c r="H49" s="531"/>
      <c r="J49" s="511">
        <v>23</v>
      </c>
    </row>
    <row customHeight="1" ht="24">
      <c r="A50" s="513"/>
      <c r="B50" s="558"/>
      <c r="C50" s="513"/>
      <c r="D50" s="523"/>
      <c r="E50" s="471" t="s">
        <v>357</v>
      </c>
      <c r="F50" s="524"/>
      <c r="G50" s="1818" t="s">
        <v>358</v>
      </c>
      <c r="H50" s="532"/>
      <c r="J50" s="511">
        <v>23</v>
      </c>
    </row>
    <row customHeight="1" ht="24">
      <c r="A51" s="914"/>
      <c r="B51" s="558"/>
      <c r="C51" s="548"/>
      <c r="D51" s="496">
        <f>D45+1</f>
        <v>12</v>
      </c>
      <c r="E51" s="584" t="s">
        <v>359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6"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6"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7324A-5521-FE8F-8BD6-08C18C2375B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360</v>
      </c>
      <c r="I1" s="2273"/>
      <c r="J1" s="2273"/>
      <c r="K1" s="2273"/>
      <c r="L1" s="2273"/>
      <c r="M1" s="2273"/>
      <c r="N1" s="2273"/>
      <c r="O1" s="2273"/>
      <c r="P1" s="2273"/>
      <c r="Q1" s="2273"/>
      <c r="R1" s="2273"/>
      <c r="T1" s="2273" t="s">
        <v>361</v>
      </c>
      <c r="U1" s="2273"/>
      <c r="V1" s="2273"/>
      <c r="X1" s="2273" t="s">
        <v>362</v>
      </c>
      <c r="Y1" s="2273"/>
      <c r="Z1" s="2273"/>
      <c r="AB1" s="2273" t="s">
        <v>363</v>
      </c>
      <c r="AC1" s="2273"/>
      <c r="AT1" s="503" t="s">
        <v>14</v>
      </c>
    </row>
    <row customHeight="1" ht="14.25" hidden="1">
      <c r="AT2" s="503">
        <v>0</v>
      </c>
    </row>
    <row s="3371" customFormat="1" customHeight="1" ht="5.25">
      <c r="C3" s="757"/>
      <c r="D3" s="758"/>
      <c r="E3" s="758"/>
      <c r="F3" s="758"/>
      <c r="G3" s="758"/>
      <c r="H3" s="758" t="s">
        <v>364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309</v>
      </c>
      <c r="AF7" s="2279" t="s">
        <v>309</v>
      </c>
      <c r="AG7" s="2279" t="s">
        <v>309</v>
      </c>
      <c r="AH7" s="2279" t="s">
        <v>309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365</v>
      </c>
      <c r="I8" s="2282" t="s">
        <v>366</v>
      </c>
      <c r="J8" s="2279" t="s">
        <v>367</v>
      </c>
      <c r="K8" s="2279"/>
      <c r="L8" s="2279"/>
      <c r="M8" s="2274"/>
      <c r="N8" s="2279" t="s">
        <v>368</v>
      </c>
      <c r="O8" s="2279"/>
      <c r="P8" s="2279" t="s">
        <v>369</v>
      </c>
      <c r="Q8" s="2279"/>
      <c r="R8" s="2286" t="s">
        <v>370</v>
      </c>
      <c r="S8" s="880"/>
      <c r="T8" s="2284" t="s">
        <v>371</v>
      </c>
      <c r="U8" s="2284" t="s">
        <v>372</v>
      </c>
      <c r="V8" s="2284" t="s">
        <v>373</v>
      </c>
      <c r="W8" s="882"/>
      <c r="X8" s="2284" t="s">
        <v>374</v>
      </c>
      <c r="Y8" s="2284" t="s">
        <v>375</v>
      </c>
      <c r="Z8" s="2284" t="s">
        <v>376</v>
      </c>
      <c r="AA8" s="882"/>
      <c r="AB8" s="2284" t="s">
        <v>377</v>
      </c>
      <c r="AC8" s="2284" t="s">
        <v>370</v>
      </c>
      <c r="AD8" s="882"/>
      <c r="AE8" s="2279"/>
      <c r="AF8" s="2279"/>
      <c r="AG8" s="2279"/>
      <c r="AH8" s="2279"/>
      <c r="AT8" s="503">
        <v>26</v>
      </c>
    </row>
    <row customHeight="1" ht="46.199999999999996">
      <c r="C9" s="506"/>
      <c r="D9" s="2183"/>
      <c r="E9" s="2279"/>
      <c r="F9" s="2279"/>
      <c r="G9" s="885"/>
      <c r="H9" s="2281"/>
      <c r="I9" s="2283"/>
      <c r="J9" s="481" t="s">
        <v>378</v>
      </c>
      <c r="K9" s="481" t="s">
        <v>379</v>
      </c>
      <c r="L9" s="481" t="s">
        <v>380</v>
      </c>
      <c r="M9" s="487" t="s">
        <v>381</v>
      </c>
      <c r="N9" s="481" t="s">
        <v>382</v>
      </c>
      <c r="O9" s="481" t="s">
        <v>381</v>
      </c>
      <c r="P9" s="481" t="s">
        <v>383</v>
      </c>
      <c r="Q9" s="481" t="s">
        <v>381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12" customFormat="1" customHeight="1" ht="11.25" hidden="1">
      <c r="C11" s="554"/>
      <c r="D11" s="555" t="s">
        <v>384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115</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385</v>
      </c>
      <c r="AF12" s="2277" t="s">
        <v>386</v>
      </c>
      <c r="AG12" s="2277" t="s">
        <v>387</v>
      </c>
      <c r="AH12" s="2277" t="s">
        <v>388</v>
      </c>
      <c r="AI12" s="503"/>
      <c r="AM12" s="567"/>
      <c r="AP12" s="556" t="s">
        <v>389</v>
      </c>
      <c r="AQ12" s="556" t="s">
        <v>389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2CBA5-484C-65D6-DAF3-BDFD7FF7350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360</v>
      </c>
      <c r="I1" s="2273"/>
      <c r="V1" s="1663" t="s">
        <v>14</v>
      </c>
    </row>
    <row s="2774" customFormat="1" customHeight="1" ht="14.25" hidden="1">
      <c r="C2" s="1675"/>
      <c r="D2" s="2289" t="s">
        <v>115</v>
      </c>
      <c r="E2" s="2291"/>
      <c r="F2" s="1681"/>
      <c r="G2" s="1676" t="s">
        <v>115</v>
      </c>
      <c r="H2" s="1679"/>
      <c r="I2" s="1677"/>
      <c r="L2" s="1678"/>
      <c r="M2" s="1678"/>
      <c r="N2" s="1678"/>
      <c r="O2" s="1678" t="s">
        <v>390</v>
      </c>
      <c r="P2" s="1678"/>
      <c r="Q2" s="1678"/>
      <c r="R2" s="1680" t="s">
        <v>389</v>
      </c>
      <c r="S2" s="1680" t="s">
        <v>389</v>
      </c>
      <c r="T2" s="1678"/>
      <c r="U2" s="1678"/>
      <c r="V2" s="1674">
        <v>0</v>
      </c>
    </row>
    <row s="2774" customFormat="1" customHeight="1" ht="14.25" hidden="1">
      <c r="C3" s="1675"/>
      <c r="D3" s="2290"/>
      <c r="E3" s="2292"/>
      <c r="F3" s="461"/>
      <c r="G3" s="925"/>
      <c r="H3" s="925" t="s">
        <v>391</v>
      </c>
      <c r="I3" s="369"/>
      <c r="L3" s="1678"/>
      <c r="M3" s="1678"/>
      <c r="N3" s="1678"/>
      <c r="O3" s="1678"/>
      <c r="P3" s="1678"/>
      <c r="Q3" s="1678"/>
      <c r="R3" s="1680"/>
      <c r="S3" s="1680"/>
      <c r="T3" s="1678"/>
      <c r="U3" s="1678"/>
      <c r="V3" s="1674">
        <v>0</v>
      </c>
    </row>
    <row customHeight="1" ht="14.25" hidden="1">
      <c r="V4" s="1663">
        <v>0</v>
      </c>
    </row>
    <row s="3371" customFormat="1" customHeight="1" ht="5.25">
      <c r="C5" s="757"/>
      <c r="D5" s="758"/>
      <c r="E5" s="758"/>
      <c r="F5" s="758"/>
      <c r="G5" s="758"/>
      <c r="H5" s="758" t="s">
        <v>364</v>
      </c>
      <c r="I5" s="758"/>
      <c r="J5" s="758"/>
      <c r="L5" s="1670"/>
      <c r="M5" s="1670"/>
      <c r="N5" s="1670"/>
      <c r="O5" s="1670"/>
      <c r="P5" s="1670"/>
      <c r="Q5" s="1670"/>
      <c r="R5" s="1670"/>
      <c r="S5" s="1670"/>
      <c r="T5" s="1670"/>
      <c r="U5" s="1670"/>
      <c r="V5" s="1669">
        <v>5</v>
      </c>
    </row>
    <row customHeight="1" ht="29.25">
      <c r="C6" s="1572"/>
      <c r="D6" s="2293" t="s">
        <v>392</v>
      </c>
      <c r="E6" s="2293"/>
      <c r="F6" s="2293"/>
      <c r="G6" s="2293"/>
      <c r="H6" s="2293"/>
      <c r="I6" s="2293"/>
      <c r="J6" s="547"/>
      <c r="K6" s="1671"/>
      <c r="V6" s="1663">
        <v>28</v>
      </c>
    </row>
    <row customHeight="1" ht="18">
      <c r="C7" s="1572"/>
      <c r="D7"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308</v>
      </c>
      <c r="E10" s="2275"/>
      <c r="F10" s="2275"/>
      <c r="G10" s="2275"/>
      <c r="H10" s="2275"/>
      <c r="I10" s="2275"/>
      <c r="J10" s="2279" t="s">
        <v>309</v>
      </c>
      <c r="V10" s="1663">
        <v>14</v>
      </c>
    </row>
    <row customHeight="1" ht="27.299999999999997">
      <c r="C11" s="1572"/>
      <c r="D11" s="2183" t="s">
        <v>87</v>
      </c>
      <c r="E11" s="2279" t="s">
        <v>111</v>
      </c>
      <c r="F11" s="2248" t="s">
        <v>87</v>
      </c>
      <c r="G11" s="2249"/>
      <c r="H11" s="2231" t="s">
        <v>393</v>
      </c>
      <c r="I11" s="2231" t="s">
        <v>394</v>
      </c>
      <c r="J11" s="2279"/>
      <c r="V11" s="1663">
        <v>26</v>
      </c>
    </row>
    <row customHeight="1" ht="14.699999999999998">
      <c r="C12" s="1572"/>
      <c r="D12" s="2183"/>
      <c r="E12" s="2279"/>
      <c r="F12" s="2256"/>
      <c r="G12" s="2257"/>
      <c r="H12" s="2288"/>
      <c r="I12" s="2288"/>
      <c r="J12" s="2279"/>
      <c r="V12" s="1663">
        <v>14</v>
      </c>
    </row>
    <row s="3412" customFormat="1" customHeight="1" ht="11.25" hidden="1">
      <c r="C13" s="554"/>
      <c r="D13" s="555" t="s">
        <v>384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115</v>
      </c>
      <c r="E14" s="2291"/>
      <c r="F14" s="1673"/>
      <c r="G14" s="1672" t="s">
        <v>115</v>
      </c>
      <c r="H14" s="1679"/>
      <c r="I14" s="1677"/>
      <c r="J14" s="2225" t="s">
        <v>395</v>
      </c>
      <c r="K14" s="1663"/>
      <c r="R14" s="556" t="s">
        <v>389</v>
      </c>
      <c r="S14" s="556" t="s">
        <v>389</v>
      </c>
      <c r="V14" s="1663">
        <v>14</v>
      </c>
    </row>
    <row customHeight="1" ht="14.699999999999998">
      <c r="A15" s="1663"/>
      <c r="C15" s="1572"/>
      <c r="D15" s="2290"/>
      <c r="E15" s="2292"/>
      <c r="F15" s="461"/>
      <c r="G15" s="925"/>
      <c r="H15" s="925" t="s">
        <v>391</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6583B-95E6-26BD-932A-458B2D7F9B2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396</v>
      </c>
      <c r="F4" s="2294"/>
      <c r="G4" s="2295"/>
      <c r="H4" s="2295"/>
      <c r="I4" s="2296"/>
      <c r="J4" s="547"/>
      <c r="K4" s="509"/>
      <c r="L4" s="509"/>
      <c r="W4" s="503">
        <v>22</v>
      </c>
    </row>
    <row s="2774" customFormat="1" customHeight="1" ht="18">
      <c r="A5" s="815"/>
      <c r="D5" s="878"/>
      <c r="E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308</v>
      </c>
      <c r="F7" s="2264"/>
      <c r="G7" s="2265"/>
      <c r="H7" s="2265"/>
      <c r="I7" s="2265"/>
      <c r="J7" s="2265"/>
      <c r="K7" s="2265"/>
      <c r="L7" s="2279" t="s">
        <v>309</v>
      </c>
      <c r="W7" s="503">
        <v>14</v>
      </c>
    </row>
    <row customHeight="1" ht="48.29999999999999">
      <c r="D8" s="506"/>
      <c r="E8" s="529" t="s">
        <v>87</v>
      </c>
      <c r="F8" s="879"/>
      <c r="G8" s="521" t="s">
        <v>85</v>
      </c>
      <c r="H8" s="521" t="s">
        <v>86</v>
      </c>
      <c r="I8" s="470" t="s">
        <v>84</v>
      </c>
      <c r="J8" s="470" t="s">
        <v>397</v>
      </c>
      <c r="K8" s="470" t="s">
        <v>398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400</v>
      </c>
      <c r="Q12" s="572" t="s">
        <v>401</v>
      </c>
      <c r="R12" s="573" t="s">
        <v>402</v>
      </c>
      <c r="S12" s="567" t="s">
        <v>403</v>
      </c>
      <c r="T12" s="567"/>
      <c r="U12" s="567"/>
      <c r="V12" s="567"/>
      <c r="W12" s="536">
        <v>14</v>
      </c>
    </row>
    <row customHeight="1" ht="15.75">
      <c r="A13" s="2155"/>
      <c r="B13" s="561"/>
      <c r="D13" s="562"/>
      <c r="E13" s="461"/>
      <c r="F13" s="585"/>
      <c r="G13" s="472" t="s">
        <v>108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34EB2-ECC1-8AC8-4D95-1C2673BE23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61"/>
      <c r="R6" s="412"/>
      <c r="S6" s="1365">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65">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566</v>
      </c>
      <c r="W31" s="2307"/>
      <c r="X31" s="2307"/>
      <c r="Y31" s="2307"/>
      <c r="Z31" s="2307"/>
      <c r="AA31" s="2307"/>
      <c r="AB31" s="2307"/>
      <c r="AC31" s="382"/>
      <c r="AD31" s="2307" t="str">
        <f>IF(TITLE_NUMBER_PR_CHANGE="",IF(TITLE_NUMBER_PR="","",TITLE_NUMBER_PR),TITLE_NUMBER_PR_CHANGE)</f>
        <v>566</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566</v>
      </c>
      <c r="W35" s="2307"/>
      <c r="X35" s="2307"/>
      <c r="Y35" s="2307"/>
      <c r="Z35" s="2307"/>
      <c r="AA35" s="2307"/>
      <c r="AB35" s="2307"/>
      <c r="AC35" s="382"/>
      <c r="AD35" s="2307" t="str">
        <f>IF(TITLE_NUMBER_PR_CHANGE="",IF(TITLE_NUMBER_PR="","",TITLE_NUMBER_PR),TITLE_NUMBER_PR_CHANGE)</f>
        <v>566</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666" t="s">
        <v>440</v>
      </c>
      <c r="X40" s="2318" t="s">
        <v>441</v>
      </c>
      <c r="Y40" s="2319"/>
      <c r="Z40" s="2318" t="s">
        <v>442</v>
      </c>
      <c r="AA40" s="2325"/>
      <c r="AB40" s="2319"/>
      <c r="AC40" s="2334"/>
      <c r="AD40" s="2316" t="s">
        <v>439</v>
      </c>
      <c r="AE40" s="2339" t="s">
        <v>440</v>
      </c>
      <c r="AF40" s="2318" t="s">
        <v>441</v>
      </c>
      <c r="AG40" s="2319"/>
      <c r="AH40" s="2318" t="s">
        <v>442</v>
      </c>
      <c r="AI40" s="2325"/>
      <c r="AJ40" s="2319"/>
      <c r="AK40" s="2334"/>
      <c r="AL40" s="2337"/>
      <c r="AM40" s="2183"/>
      <c r="AS40" s="1211">
        <v>34</v>
      </c>
    </row>
    <row customHeight="1" ht="35.699999999999996">
      <c r="A41" s="1426"/>
      <c r="B41" s="1426" t="s">
        <v>140</v>
      </c>
      <c r="C41" s="1426" t="s">
        <v>141</v>
      </c>
      <c r="D41" s="1426" t="s">
        <v>142</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277" t="s">
        <v>452</v>
      </c>
      <c r="AA41" s="2326" t="s">
        <v>453</v>
      </c>
      <c r="AB41" s="2327"/>
      <c r="AC41" s="2335"/>
      <c r="AD41" s="2317"/>
      <c r="AE41" s="2340"/>
      <c r="AF41" s="1278" t="s">
        <v>450</v>
      </c>
      <c r="AG41" s="1278" t="s">
        <v>451</v>
      </c>
      <c r="AH41" s="1369" t="s">
        <v>452</v>
      </c>
      <c r="AI41" s="2326" t="s">
        <v>453</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411</v>
      </c>
      <c r="P47" s="2313">
        <v>1</v>
      </c>
      <c r="Q47" s="1276"/>
      <c r="R47" s="412"/>
      <c r="S47" s="1280"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414</v>
      </c>
      <c r="P48" s="2313"/>
      <c r="Q48" s="2313">
        <v>1</v>
      </c>
      <c r="R48" s="413"/>
      <c r="S48" s="1280"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418</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234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235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26B51-3A51-11E7-5BD6-5B3B8C6C53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566</v>
      </c>
      <c r="W31" s="2307"/>
      <c r="X31" s="2307"/>
      <c r="Y31" s="2307"/>
      <c r="Z31" s="2307"/>
      <c r="AA31" s="2307"/>
      <c r="AB31" s="2307"/>
      <c r="AC31" s="382"/>
      <c r="AD31" s="2307" t="str">
        <f>IF(TITLE_NUMBER_PR_CHANGE="",IF(TITLE_NUMBER_PR="","",TITLE_NUMBER_PR),TITLE_NUMBER_PR_CHANGE)</f>
        <v>566</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566</v>
      </c>
      <c r="W35" s="2307"/>
      <c r="X35" s="2307"/>
      <c r="Y35" s="2307"/>
      <c r="Z35" s="2307"/>
      <c r="AA35" s="2307"/>
      <c r="AB35" s="2307"/>
      <c r="AC35" s="382"/>
      <c r="AD35" s="2307" t="str">
        <f>IF(TITLE_NUMBER_PR_CHANGE="",IF(TITLE_NUMBER_PR="","",TITLE_NUMBER_PR),TITLE_NUMBER_PR_CHANGE)</f>
        <v>566</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t="s">
        <v>440</v>
      </c>
      <c r="X40" s="2318" t="s">
        <v>441</v>
      </c>
      <c r="Y40" s="2319"/>
      <c r="Z40" s="2318" t="s">
        <v>454</v>
      </c>
      <c r="AA40" s="2325"/>
      <c r="AB40" s="2319"/>
      <c r="AC40" s="2334"/>
      <c r="AD40" s="2316" t="s">
        <v>439</v>
      </c>
      <c r="AE40" s="2339" t="s">
        <v>440</v>
      </c>
      <c r="AF40" s="2318" t="s">
        <v>441</v>
      </c>
      <c r="AG40" s="2319"/>
      <c r="AH40" s="2318" t="s">
        <v>442</v>
      </c>
      <c r="AI40" s="2325"/>
      <c r="AJ40" s="2319"/>
      <c r="AK40" s="2334"/>
      <c r="AL40" s="2337"/>
      <c r="AM40" s="2183"/>
      <c r="AS40" s="1211">
        <v>34</v>
      </c>
    </row>
    <row customHeight="1" ht="35.699999999999996">
      <c r="A41" s="1426"/>
      <c r="B41" s="1426" t="s">
        <v>140</v>
      </c>
      <c r="C41" s="1426" t="s">
        <v>141</v>
      </c>
      <c r="D41" s="1426" t="s">
        <v>142</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418</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234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235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D4AFD-4EFC-B626-AD4C-9B2AF8AFD1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51" width="12.28125" hidden="1" customWidth="1"/>
    <col min="15" max="15" style="3651" width="23.421875" hidden="1" customWidth="1"/>
    <col min="16" max="16" style="3651" width="3.00390625"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234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423</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424</v>
      </c>
      <c r="P22" s="1418"/>
      <c r="Q22" s="1427"/>
      <c r="R22" s="1427"/>
      <c r="S22" s="785"/>
      <c r="T22" s="1422" t="s">
        <v>425</v>
      </c>
      <c r="AA22" s="651" t="s">
        <v>426</v>
      </c>
      <c r="AC22" s="651" t="s">
        <v>427</v>
      </c>
      <c r="AD22" s="1422" t="s">
        <v>425</v>
      </c>
      <c r="AI22" s="651" t="s">
        <v>428</v>
      </c>
      <c r="AK22" s="651" t="s">
        <v>427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429</v>
      </c>
      <c r="T30" s="2306"/>
      <c r="U30" s="1428"/>
      <c r="V30" s="2320" t="str">
        <f>IF(TITLE_DATE_PR_CHANGE="",IF(TITLE_DATE_PR="","",TITLE_DATE_PR),TITLE_DATE_PR_CHANGE)</f>
        <v>45406</v>
      </c>
      <c r="W30" s="2320"/>
      <c r="X30" s="2320"/>
      <c r="Y30" s="2320"/>
      <c r="Z30" s="2320"/>
      <c r="AA30" s="2320"/>
      <c r="AB30" s="2320"/>
      <c r="AC30" s="1691"/>
      <c r="AD30" s="2320" t="str">
        <f>IF(TITLE_DATE_PR_CHANGE="",IF(TITLE_DATE_PR="","",TITLE_DATE_PR),TITLE_DATE_PR_CHANGE)</f>
        <v>45406</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430</v>
      </c>
      <c r="T31" s="2306"/>
      <c r="U31" s="1428"/>
      <c r="V31" s="2307" t="str">
        <f>IF(TITLE_NUMBER_PR_CHANGE="",IF(TITLE_NUMBER_PR="","",TITLE_NUMBER_PR),TITLE_NUMBER_PR_CHANGE)</f>
        <v>566</v>
      </c>
      <c r="W31" s="2307"/>
      <c r="X31" s="2307"/>
      <c r="Y31" s="2307"/>
      <c r="Z31" s="2307"/>
      <c r="AA31" s="2307"/>
      <c r="AB31" s="2307"/>
      <c r="AC31" s="1691"/>
      <c r="AD31" s="2307" t="str">
        <f>IF(TITLE_NUMBER_PR_CHANGE="",IF(TITLE_NUMBER_PR="","",TITLE_NUMBER_PR),TITLE_NUMBER_PR_CHANGE)</f>
        <v>566</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431</v>
      </c>
      <c r="T34" s="2306"/>
      <c r="U34" s="1428"/>
      <c r="V34" s="2320" t="str">
        <f>IF(TITLE_DATE_PR_CHANGE="",IF(TITLE_DATE_PR="","",TITLE_DATE_PR),TITLE_DATE_PR_CHANGE)</f>
        <v>45406</v>
      </c>
      <c r="W34" s="2320"/>
      <c r="X34" s="2320"/>
      <c r="Y34" s="2320"/>
      <c r="Z34" s="2320"/>
      <c r="AA34" s="2320"/>
      <c r="AB34" s="2320"/>
      <c r="AC34" s="1691"/>
      <c r="AD34" s="2320" t="str">
        <f>IF(TITLE_DATE_PR_CHANGE="",IF(TITLE_DATE_PR="","",TITLE_DATE_PR),TITLE_DATE_PR_CHANGE)</f>
        <v>45406</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432</v>
      </c>
      <c r="T35" s="2306"/>
      <c r="U35" s="1428"/>
      <c r="V35" s="2307" t="str">
        <f>IF(TITLE_NUMBER_PR_CHANGE="",IF(TITLE_NUMBER_PR="","",TITLE_NUMBER_PR),TITLE_NUMBER_PR_CHANGE)</f>
        <v>566</v>
      </c>
      <c r="W35" s="2307"/>
      <c r="X35" s="2307"/>
      <c r="Y35" s="2307"/>
      <c r="Z35" s="2307"/>
      <c r="AA35" s="2307"/>
      <c r="AB35" s="2307"/>
      <c r="AC35" s="1691"/>
      <c r="AD35" s="2307" t="str">
        <f>IF(TITLE_NUMBER_PR_CHANGE="",IF(TITLE_NUMBER_PR="","",TITLE_NUMBER_PR),TITLE_NUMBER_PR_CHANGE)</f>
        <v>566</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433</v>
      </c>
      <c r="AD36" s="1691"/>
      <c r="AE36" s="1691"/>
      <c r="AF36" s="1691"/>
      <c r="AG36" s="1691"/>
      <c r="AH36" s="1691"/>
      <c r="AI36" s="1691"/>
      <c r="AJ36" s="1691"/>
      <c r="AK36" s="1698" t="s">
        <v>433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87</v>
      </c>
      <c r="T39" s="2265" t="s">
        <v>434</v>
      </c>
      <c r="U39" s="393"/>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687">
        <v>14</v>
      </c>
    </row>
    <row customHeight="1" ht="35.699999999999996">
      <c r="Q40" s="432"/>
      <c r="R40" s="432"/>
      <c r="S40" s="2329"/>
      <c r="T40" s="2265"/>
      <c r="U40" s="1087"/>
      <c r="V40" s="2316" t="s">
        <v>439</v>
      </c>
      <c r="W40" s="2339" t="s">
        <v>440</v>
      </c>
      <c r="X40" s="2318" t="s">
        <v>441</v>
      </c>
      <c r="Y40" s="2319"/>
      <c r="Z40" s="2318" t="s">
        <v>454</v>
      </c>
      <c r="AA40" s="2325"/>
      <c r="AB40" s="2319"/>
      <c r="AC40" s="2334"/>
      <c r="AD40" s="2316" t="s">
        <v>439</v>
      </c>
      <c r="AE40" s="2339" t="s">
        <v>440</v>
      </c>
      <c r="AF40" s="2318" t="s">
        <v>441</v>
      </c>
      <c r="AG40" s="2319"/>
      <c r="AH40" s="2318" t="s">
        <v>442</v>
      </c>
      <c r="AI40" s="2325"/>
      <c r="AJ40" s="2319"/>
      <c r="AK40" s="2334"/>
      <c r="AL40" s="2337"/>
      <c r="AM40" s="2183"/>
      <c r="AS40" s="1687">
        <v>34</v>
      </c>
    </row>
    <row customHeight="1" ht="35.699999999999996">
      <c r="A41" s="1322"/>
      <c r="B41" s="1322" t="s">
        <v>140</v>
      </c>
      <c r="C41" s="1322" t="s">
        <v>141</v>
      </c>
      <c r="D41" s="1322" t="s">
        <v>142</v>
      </c>
      <c r="E41" s="1366" t="s">
        <v>443</v>
      </c>
      <c r="F41" s="1366" t="s">
        <v>444</v>
      </c>
      <c r="G41" s="1366" t="s">
        <v>445</v>
      </c>
      <c r="H41" s="1366" t="s">
        <v>446</v>
      </c>
      <c r="I41" s="1366" t="s">
        <v>447</v>
      </c>
      <c r="J41" s="1366" t="s">
        <v>448</v>
      </c>
      <c r="K41" s="1366" t="s">
        <v>449</v>
      </c>
      <c r="L41" s="1366" t="s">
        <v>424</v>
      </c>
      <c r="Q41" s="432"/>
      <c r="R41" s="432"/>
      <c r="S41" s="2329"/>
      <c r="T41" s="2265"/>
      <c r="U41" s="358"/>
      <c r="V41" s="2317"/>
      <c r="W41" s="2340"/>
      <c r="X41" s="1994" t="s">
        <v>450</v>
      </c>
      <c r="Y41" s="1994" t="s">
        <v>451</v>
      </c>
      <c r="Z41" s="1994" t="s">
        <v>452</v>
      </c>
      <c r="AA41" s="2326" t="s">
        <v>453</v>
      </c>
      <c r="AB41" s="2327"/>
      <c r="AC41" s="2335"/>
      <c r="AD41" s="2317"/>
      <c r="AE41" s="2340"/>
      <c r="AF41" s="1994" t="s">
        <v>450</v>
      </c>
      <c r="AG41" s="1994" t="s">
        <v>451</v>
      </c>
      <c r="AH41" s="1994" t="s">
        <v>452</v>
      </c>
      <c r="AI41" s="2326" t="s">
        <v>453</v>
      </c>
      <c r="AJ41" s="2327"/>
      <c r="AK41" s="2335"/>
      <c r="AL41" s="2338"/>
      <c r="AM41" s="2183"/>
      <c r="AS41" s="1687">
        <v>34</v>
      </c>
    </row>
    <row s="341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418</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234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235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161C7-4A03-3164-4854-594B2A7F88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51" width="12.28125" hidden="1" customWidth="1"/>
    <col min="15" max="15" style="3651" width="23.421875" hidden="1" customWidth="1"/>
    <col min="16" max="16" style="3651" width="3.00390625"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234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423</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424</v>
      </c>
      <c r="P22" s="1418"/>
      <c r="Q22" s="1427"/>
      <c r="R22" s="1427"/>
      <c r="S22" s="785"/>
      <c r="T22" s="1422" t="s">
        <v>425</v>
      </c>
      <c r="AA22" s="651" t="s">
        <v>426</v>
      </c>
      <c r="AC22" s="651" t="s">
        <v>427</v>
      </c>
      <c r="AD22" s="1422" t="s">
        <v>425</v>
      </c>
      <c r="AI22" s="651" t="s">
        <v>428</v>
      </c>
      <c r="AK22" s="651" t="s">
        <v>427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429</v>
      </c>
      <c r="T30" s="2306"/>
      <c r="U30" s="1428"/>
      <c r="V30" s="2320" t="str">
        <f>IF(TITLE_DATE_PR_CHANGE="",IF(TITLE_DATE_PR="","",TITLE_DATE_PR),TITLE_DATE_PR_CHANGE)</f>
        <v>45406</v>
      </c>
      <c r="W30" s="2320"/>
      <c r="X30" s="2320"/>
      <c r="Y30" s="2320"/>
      <c r="Z30" s="2320"/>
      <c r="AA30" s="2320"/>
      <c r="AB30" s="2320"/>
      <c r="AC30" s="1691"/>
      <c r="AD30" s="2320" t="str">
        <f>IF(TITLE_DATE_PR_CHANGE="",IF(TITLE_DATE_PR="","",TITLE_DATE_PR),TITLE_DATE_PR_CHANGE)</f>
        <v>45406</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430</v>
      </c>
      <c r="T31" s="2306"/>
      <c r="U31" s="1428"/>
      <c r="V31" s="2307" t="str">
        <f>IF(TITLE_NUMBER_PR_CHANGE="",IF(TITLE_NUMBER_PR="","",TITLE_NUMBER_PR),TITLE_NUMBER_PR_CHANGE)</f>
        <v>566</v>
      </c>
      <c r="W31" s="2307"/>
      <c r="X31" s="2307"/>
      <c r="Y31" s="2307"/>
      <c r="Z31" s="2307"/>
      <c r="AA31" s="2307"/>
      <c r="AB31" s="2307"/>
      <c r="AC31" s="1691"/>
      <c r="AD31" s="2307" t="str">
        <f>IF(TITLE_NUMBER_PR_CHANGE="",IF(TITLE_NUMBER_PR="","",TITLE_NUMBER_PR),TITLE_NUMBER_PR_CHANGE)</f>
        <v>566</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431</v>
      </c>
      <c r="T34" s="2306"/>
      <c r="U34" s="1428"/>
      <c r="V34" s="2320" t="str">
        <f>IF(TITLE_DATE_PR_CHANGE="",IF(TITLE_DATE_PR="","",TITLE_DATE_PR),TITLE_DATE_PR_CHANGE)</f>
        <v>45406</v>
      </c>
      <c r="W34" s="2320"/>
      <c r="X34" s="2320"/>
      <c r="Y34" s="2320"/>
      <c r="Z34" s="2320"/>
      <c r="AA34" s="2320"/>
      <c r="AB34" s="2320"/>
      <c r="AC34" s="1691"/>
      <c r="AD34" s="2320" t="str">
        <f>IF(TITLE_DATE_PR_CHANGE="",IF(TITLE_DATE_PR="","",TITLE_DATE_PR),TITLE_DATE_PR_CHANGE)</f>
        <v>45406</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432</v>
      </c>
      <c r="T35" s="2306"/>
      <c r="U35" s="1428"/>
      <c r="V35" s="2307" t="str">
        <f>IF(TITLE_NUMBER_PR_CHANGE="",IF(TITLE_NUMBER_PR="","",TITLE_NUMBER_PR),TITLE_NUMBER_PR_CHANGE)</f>
        <v>566</v>
      </c>
      <c r="W35" s="2307"/>
      <c r="X35" s="2307"/>
      <c r="Y35" s="2307"/>
      <c r="Z35" s="2307"/>
      <c r="AA35" s="2307"/>
      <c r="AB35" s="2307"/>
      <c r="AC35" s="1691"/>
      <c r="AD35" s="2307" t="str">
        <f>IF(TITLE_NUMBER_PR_CHANGE="",IF(TITLE_NUMBER_PR="","",TITLE_NUMBER_PR),TITLE_NUMBER_PR_CHANGE)</f>
        <v>566</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433</v>
      </c>
      <c r="AD36" s="1691"/>
      <c r="AE36" s="1691"/>
      <c r="AF36" s="1691"/>
      <c r="AG36" s="1691"/>
      <c r="AH36" s="1691"/>
      <c r="AI36" s="1691"/>
      <c r="AJ36" s="1691"/>
      <c r="AK36" s="1698" t="s">
        <v>433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87</v>
      </c>
      <c r="T39" s="2265" t="s">
        <v>434</v>
      </c>
      <c r="U39" s="393"/>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687">
        <v>14</v>
      </c>
    </row>
    <row customHeight="1" ht="35.699999999999996">
      <c r="Q40" s="432"/>
      <c r="R40" s="432"/>
      <c r="S40" s="2329"/>
      <c r="T40" s="2265"/>
      <c r="U40" s="1087"/>
      <c r="V40" s="2316" t="s">
        <v>439</v>
      </c>
      <c r="W40" s="2339" t="s">
        <v>440</v>
      </c>
      <c r="X40" s="2318" t="s">
        <v>441</v>
      </c>
      <c r="Y40" s="2319"/>
      <c r="Z40" s="2318" t="s">
        <v>454</v>
      </c>
      <c r="AA40" s="2325"/>
      <c r="AB40" s="2319"/>
      <c r="AC40" s="2334"/>
      <c r="AD40" s="2316" t="s">
        <v>439</v>
      </c>
      <c r="AE40" s="2339" t="s">
        <v>440</v>
      </c>
      <c r="AF40" s="2318" t="s">
        <v>441</v>
      </c>
      <c r="AG40" s="2319"/>
      <c r="AH40" s="2318" t="s">
        <v>442</v>
      </c>
      <c r="AI40" s="2325"/>
      <c r="AJ40" s="2319"/>
      <c r="AK40" s="2334"/>
      <c r="AL40" s="2337"/>
      <c r="AM40" s="2183"/>
      <c r="AS40" s="1687">
        <v>34</v>
      </c>
    </row>
    <row customHeight="1" ht="35.699999999999996">
      <c r="A41" s="1322"/>
      <c r="B41" s="1322" t="s">
        <v>140</v>
      </c>
      <c r="C41" s="1322" t="s">
        <v>141</v>
      </c>
      <c r="D41" s="1322" t="s">
        <v>142</v>
      </c>
      <c r="E41" s="1366" t="s">
        <v>443</v>
      </c>
      <c r="F41" s="1366" t="s">
        <v>444</v>
      </c>
      <c r="G41" s="1366" t="s">
        <v>445</v>
      </c>
      <c r="H41" s="1366" t="s">
        <v>446</v>
      </c>
      <c r="I41" s="1366" t="s">
        <v>447</v>
      </c>
      <c r="J41" s="1366" t="s">
        <v>448</v>
      </c>
      <c r="K41" s="1366" t="s">
        <v>449</v>
      </c>
      <c r="L41" s="1366" t="s">
        <v>424</v>
      </c>
      <c r="Q41" s="432"/>
      <c r="R41" s="432"/>
      <c r="S41" s="2329"/>
      <c r="T41" s="2265"/>
      <c r="U41" s="358"/>
      <c r="V41" s="2317"/>
      <c r="W41" s="2340"/>
      <c r="X41" s="1994" t="s">
        <v>450</v>
      </c>
      <c r="Y41" s="1994" t="s">
        <v>451</v>
      </c>
      <c r="Z41" s="1994" t="s">
        <v>452</v>
      </c>
      <c r="AA41" s="2326" t="s">
        <v>453</v>
      </c>
      <c r="AB41" s="2327"/>
      <c r="AC41" s="2335"/>
      <c r="AD41" s="2317"/>
      <c r="AE41" s="2340"/>
      <c r="AF41" s="1994" t="s">
        <v>450</v>
      </c>
      <c r="AG41" s="1994" t="s">
        <v>451</v>
      </c>
      <c r="AH41" s="1994" t="s">
        <v>452</v>
      </c>
      <c r="AI41" s="2326" t="s">
        <v>453</v>
      </c>
      <c r="AJ41" s="2327"/>
      <c r="AK41" s="2335"/>
      <c r="AL41" s="2338"/>
      <c r="AM41" s="2183"/>
      <c r="AS41" s="1687">
        <v>34</v>
      </c>
    </row>
    <row s="341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418</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234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235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A682D-1C06-F42E-B7EE-FC4CB3D3665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566</v>
      </c>
      <c r="W31" s="2307"/>
      <c r="X31" s="2307"/>
      <c r="Y31" s="2307"/>
      <c r="Z31" s="2307"/>
      <c r="AA31" s="2307"/>
      <c r="AB31" s="2307"/>
      <c r="AC31" s="382"/>
      <c r="AD31" s="2307" t="str">
        <f>IF(TITLE_NUMBER_PR_CHANGE="",IF(TITLE_NUMBER_PR="","",TITLE_NUMBER_PR),TITLE_NUMBER_PR_CHANGE)</f>
        <v>566</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566</v>
      </c>
      <c r="W35" s="2307"/>
      <c r="X35" s="2307"/>
      <c r="Y35" s="2307"/>
      <c r="Z35" s="2307"/>
      <c r="AA35" s="2307"/>
      <c r="AB35" s="2307"/>
      <c r="AC35" s="382"/>
      <c r="AD35" s="2307" t="str">
        <f>IF(TITLE_NUMBER_PR_CHANGE="",IF(TITLE_NUMBER_PR="","",TITLE_NUMBER_PR),TITLE_NUMBER_PR_CHANGE)</f>
        <v>566</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87</v>
      </c>
      <c r="T39" s="2265" t="s">
        <v>434</v>
      </c>
      <c r="U39" s="357"/>
      <c r="V39" s="2330" t="s">
        <v>435</v>
      </c>
      <c r="W39" s="2331"/>
      <c r="X39" s="2347"/>
      <c r="Y39" s="2347"/>
      <c r="Z39" s="2331"/>
      <c r="AA39" s="2331"/>
      <c r="AB39" s="2332"/>
      <c r="AC39" s="2333" t="s">
        <v>436</v>
      </c>
      <c r="AD39" s="2330" t="s">
        <v>435</v>
      </c>
      <c r="AE39" s="2331"/>
      <c r="AF39" s="2347"/>
      <c r="AG39" s="2347"/>
      <c r="AH39" s="2331"/>
      <c r="AI39" s="2331"/>
      <c r="AJ39" s="2332"/>
      <c r="AK39" s="2333" t="s">
        <v>437</v>
      </c>
      <c r="AL39" s="2336" t="s">
        <v>438</v>
      </c>
      <c r="AM39" s="2183"/>
      <c r="AS39" s="1211">
        <v>14</v>
      </c>
    </row>
    <row customHeight="1" ht="24">
      <c r="Q40" s="432"/>
      <c r="R40" s="432"/>
      <c r="S40" s="2329"/>
      <c r="T40" s="2265"/>
      <c r="U40" s="1087"/>
      <c r="V40" s="2348" t="s">
        <v>439</v>
      </c>
      <c r="W40" s="2350" t="s">
        <v>440</v>
      </c>
      <c r="X40" s="1432" t="s">
        <v>441</v>
      </c>
      <c r="Y40" s="1432"/>
      <c r="Z40" s="2325" t="s">
        <v>442</v>
      </c>
      <c r="AA40" s="2325"/>
      <c r="AB40" s="2319"/>
      <c r="AC40" s="2334"/>
      <c r="AD40" s="2348" t="s">
        <v>439</v>
      </c>
      <c r="AE40" s="2350" t="s">
        <v>440</v>
      </c>
      <c r="AF40" s="1432" t="s">
        <v>441</v>
      </c>
      <c r="AG40" s="1432"/>
      <c r="AH40" s="2325" t="s">
        <v>442</v>
      </c>
      <c r="AI40" s="2325"/>
      <c r="AJ40" s="2319"/>
      <c r="AK40" s="2334"/>
      <c r="AL40" s="2337"/>
      <c r="AM40" s="2183"/>
      <c r="AS40" s="1211">
        <v>23</v>
      </c>
    </row>
    <row s="3015" customFormat="1" customHeight="1" ht="24">
      <c r="A41" s="1426"/>
      <c r="B41" s="1426" t="s">
        <v>140</v>
      </c>
      <c r="C41" s="1426" t="s">
        <v>141</v>
      </c>
      <c r="D41" s="1426" t="s">
        <v>142</v>
      </c>
      <c r="E41" s="1420" t="s">
        <v>443</v>
      </c>
      <c r="F41" s="1420" t="s">
        <v>444</v>
      </c>
      <c r="G41" s="1420" t="s">
        <v>445</v>
      </c>
      <c r="H41" s="1420" t="s">
        <v>446</v>
      </c>
      <c r="I41" s="1420" t="s">
        <v>447</v>
      </c>
      <c r="J41" s="1420" t="s">
        <v>448</v>
      </c>
      <c r="K41" s="1420" t="s">
        <v>449</v>
      </c>
      <c r="L41" s="1420" t="s">
        <v>424</v>
      </c>
      <c r="M41" s="1418"/>
      <c r="N41" s="1418"/>
      <c r="O41" s="1418"/>
      <c r="P41" s="1384"/>
      <c r="Q41" s="432"/>
      <c r="R41" s="432"/>
      <c r="S41" s="2329"/>
      <c r="T41" s="2265"/>
      <c r="U41" s="358"/>
      <c r="V41" s="2349"/>
      <c r="W41" s="2351"/>
      <c r="X41" s="1429" t="s">
        <v>450</v>
      </c>
      <c r="Y41" s="1429" t="s">
        <v>451</v>
      </c>
      <c r="Z41" s="1390" t="s">
        <v>452</v>
      </c>
      <c r="AA41" s="2326" t="s">
        <v>453</v>
      </c>
      <c r="AB41" s="2327"/>
      <c r="AC41" s="2335"/>
      <c r="AD41" s="2349"/>
      <c r="AE41" s="2351"/>
      <c r="AF41" s="1429" t="s">
        <v>450</v>
      </c>
      <c r="AG41" s="1429" t="s">
        <v>451</v>
      </c>
      <c r="AH41" s="1390" t="s">
        <v>452</v>
      </c>
      <c r="AI41" s="2326" t="s">
        <v>453</v>
      </c>
      <c r="AJ41" s="2327"/>
      <c r="AK41" s="2335"/>
      <c r="AL41" s="2338"/>
      <c r="AM41" s="2183"/>
      <c r="AN41" s="567"/>
      <c r="AO41" s="556"/>
      <c r="AP41" s="556"/>
      <c r="AQ41" s="556"/>
      <c r="AR41" s="556"/>
      <c r="AS41" s="638">
        <v>23</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418</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234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235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83E77-AD55-CE14-A552-807CB30A4DB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7109375" hidden="1"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566</v>
      </c>
      <c r="W31" s="2307"/>
      <c r="X31" s="2307"/>
      <c r="Y31" s="2307"/>
      <c r="Z31" s="2307"/>
      <c r="AA31" s="2307"/>
      <c r="AB31" s="2307"/>
      <c r="AC31" s="382"/>
      <c r="AD31" s="2307" t="str">
        <f>IF(TITLE_NUMBER_PR_CHANGE="",IF(TITLE_NUMBER_PR="","",TITLE_NUMBER_PR),TITLE_NUMBER_PR_CHANGE)</f>
        <v>566</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566</v>
      </c>
      <c r="W35" s="2307"/>
      <c r="X35" s="2307"/>
      <c r="Y35" s="2307"/>
      <c r="Z35" s="2307"/>
      <c r="AA35" s="2307"/>
      <c r="AB35" s="2307"/>
      <c r="AC35" s="382"/>
      <c r="AD35" s="2307" t="str">
        <f>IF(TITLE_NUMBER_PR_CHANGE="",IF(TITLE_NUMBER_PR="","",TITLE_NUMBER_PR),TITLE_NUMBER_PR_CHANGE)</f>
        <v>566</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455</v>
      </c>
      <c r="AE40" s="2339"/>
      <c r="AF40" s="2318" t="s">
        <v>441</v>
      </c>
      <c r="AG40" s="2319"/>
      <c r="AH40" s="2318" t="s">
        <v>442</v>
      </c>
      <c r="AI40" s="2325"/>
      <c r="AJ40" s="2319"/>
      <c r="AK40" s="2334"/>
      <c r="AL40" s="2337"/>
      <c r="AM40" s="2183"/>
      <c r="AS40" s="1211">
        <v>34</v>
      </c>
    </row>
    <row customHeight="1" ht="35.699999999999996">
      <c r="A41" s="1426"/>
      <c r="B41" s="1426" t="s">
        <v>140</v>
      </c>
      <c r="C41" s="1426" t="s">
        <v>141</v>
      </c>
      <c r="D41" s="1426" t="s">
        <v>142</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50" customFormat="1" customHeight="1" ht="0">
      <c r="A47" s="1399" t="s">
        <v>173</v>
      </c>
      <c r="B47" s="1399" t="s">
        <v>174</v>
      </c>
      <c r="C47" s="1399" t="s">
        <v>175</v>
      </c>
      <c r="D47" s="1399" t="s">
        <v>176</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456</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234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235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052F1-6748-B25B-30B2-3FF241ADAE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7109375" hidden="1"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414</v>
      </c>
      <c r="M7" s="593"/>
      <c r="N7" s="1422"/>
      <c r="P7" s="2313"/>
      <c r="Q7" s="2313">
        <v>1</v>
      </c>
      <c r="R7" s="1698"/>
      <c r="S7" s="2063">
        <f>$J7</f>
      </c>
      <c r="T7" s="342" t="s">
        <v>415</v>
      </c>
      <c r="U7" s="356"/>
      <c r="V7" s="2361"/>
      <c r="W7" s="2361"/>
      <c r="X7" s="2361"/>
      <c r="Y7" s="2361"/>
      <c r="Z7" s="2361"/>
      <c r="AA7" s="2361"/>
      <c r="AB7" s="2361"/>
      <c r="AC7" s="2361"/>
      <c r="AD7" s="2361"/>
      <c r="AE7" s="2361"/>
      <c r="AF7" s="2361"/>
      <c r="AG7" s="2361"/>
      <c r="AH7" s="2361"/>
      <c r="AI7" s="2361"/>
      <c r="AJ7" s="2361"/>
      <c r="AK7" s="2361"/>
      <c r="AL7" s="2361"/>
      <c r="AM7" s="2066" t="s">
        <v>416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566</v>
      </c>
      <c r="W31" s="2307"/>
      <c r="X31" s="2307"/>
      <c r="Y31" s="2307"/>
      <c r="Z31" s="2307"/>
      <c r="AA31" s="2307"/>
      <c r="AB31" s="2307"/>
      <c r="AC31" s="382"/>
      <c r="AD31" s="2307" t="str">
        <f>IF(TITLE_NUMBER_PR_CHANGE="",IF(TITLE_NUMBER_PR="","",TITLE_NUMBER_PR),TITLE_NUMBER_PR_CHANGE)</f>
        <v>566</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80" customFormat="1" customHeight="1" ht="18.75">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566</v>
      </c>
      <c r="W35" s="2307"/>
      <c r="X35" s="2307"/>
      <c r="Y35" s="2307"/>
      <c r="Z35" s="2307"/>
      <c r="AA35" s="2307"/>
      <c r="AB35" s="2307"/>
      <c r="AC35" s="382"/>
      <c r="AD35" s="2307" t="str">
        <f>IF(TITLE_NUMBER_PR_CHANGE="",IF(TITLE_NUMBER_PR="","",TITLE_NUMBER_PR),TITLE_NUMBER_PR_CHANGE)</f>
        <v>566</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455</v>
      </c>
      <c r="AE40" s="2339"/>
      <c r="AF40" s="2318" t="s">
        <v>441</v>
      </c>
      <c r="AG40" s="2319"/>
      <c r="AH40" s="2318" t="s">
        <v>442</v>
      </c>
      <c r="AI40" s="2325"/>
      <c r="AJ40" s="2319"/>
      <c r="AK40" s="2334"/>
      <c r="AL40" s="2337"/>
      <c r="AM40" s="2183"/>
      <c r="AS40" s="1211">
        <v>34</v>
      </c>
    </row>
    <row customHeight="1" ht="35.699999999999996">
      <c r="A41" s="1426"/>
      <c r="B41" s="1426" t="s">
        <v>140</v>
      </c>
      <c r="C41" s="1426" t="s">
        <v>141</v>
      </c>
      <c r="D41" s="1426" t="s">
        <v>142</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50" customFormat="1" customHeight="1" ht="0">
      <c r="A47" s="1399" t="s">
        <v>185</v>
      </c>
      <c r="B47" s="1399" t="s">
        <v>186</v>
      </c>
      <c r="C47" s="1399" t="s">
        <v>187</v>
      </c>
      <c r="D47" s="1399" t="s">
        <v>188</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456</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234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235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38027-E2D5-F29A-245C-F87FEC9FD2E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3651" width="3.7109375" hidden="1" customWidth="1"/>
    <col min="17" max="18" style="3648" width="3.00390625" customWidth="1"/>
    <col min="19" max="19" style="365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234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45406</v>
      </c>
      <c r="W30" s="2320"/>
      <c r="X30" s="2320"/>
      <c r="Y30" s="2320"/>
      <c r="Z30" s="2320"/>
      <c r="AA30" s="2320"/>
      <c r="AB30" s="2320"/>
      <c r="AC30" s="382"/>
      <c r="AD30" s="2320" t="str">
        <f>IF(TITLE_DATE_PR_CHANGE="",IF(TITLE_DATE_PR="","",TITLE_DATE_PR),TITLE_DATE_PR_CHANGE)</f>
        <v>45406</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566</v>
      </c>
      <c r="W31" s="2307"/>
      <c r="X31" s="2307"/>
      <c r="Y31" s="2307"/>
      <c r="Z31" s="2307"/>
      <c r="AA31" s="2307"/>
      <c r="AB31" s="2307"/>
      <c r="AC31" s="382"/>
      <c r="AD31" s="2307" t="str">
        <f>IF(TITLE_NUMBER_PR_CHANGE="",IF(TITLE_NUMBER_PR="","",TITLE_NUMBER_PR),TITLE_NUMBER_PR_CHANGE)</f>
        <v>566</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45406</v>
      </c>
      <c r="W34" s="2320"/>
      <c r="X34" s="2320"/>
      <c r="Y34" s="2320"/>
      <c r="Z34" s="2320"/>
      <c r="AA34" s="2320"/>
      <c r="AB34" s="2320"/>
      <c r="AC34" s="382"/>
      <c r="AD34" s="2320" t="str">
        <f>IF(TITLE_DATE_PR_CHANGE="",IF(TITLE_DATE_PR="","",TITLE_DATE_PR),TITLE_DATE_PR_CHANGE)</f>
        <v>45406</v>
      </c>
      <c r="AE34" s="2320"/>
      <c r="AF34" s="2320"/>
      <c r="AG34" s="2320"/>
      <c r="AH34" s="2320"/>
      <c r="AI34" s="2320"/>
      <c r="AJ34" s="2320"/>
      <c r="AK34" s="382"/>
      <c r="AL34" s="382"/>
      <c r="AM34" s="336"/>
      <c r="AN34" s="424"/>
      <c r="AO34" s="424"/>
      <c r="AP34" s="424"/>
      <c r="AQ34" s="424"/>
      <c r="AR34" s="424"/>
      <c r="AS34" s="474">
        <v>0</v>
      </c>
    </row>
    <row s="2980" customFormat="1" customHeight="1" ht="25.5">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566</v>
      </c>
      <c r="W35" s="2307"/>
      <c r="X35" s="2307"/>
      <c r="Y35" s="2307"/>
      <c r="Z35" s="2307"/>
      <c r="AA35" s="2307"/>
      <c r="AB35" s="2307"/>
      <c r="AC35" s="382"/>
      <c r="AD35" s="2307" t="str">
        <f>IF(TITLE_NUMBER_PR_CHANGE="",IF(TITLE_NUMBER_PR="","",TITLE_NUMBER_PR),TITLE_NUMBER_PR_CHANGE)</f>
        <v>566</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455</v>
      </c>
      <c r="AE40" s="2339"/>
      <c r="AF40" s="2318" t="s">
        <v>441</v>
      </c>
      <c r="AG40" s="2319"/>
      <c r="AH40" s="2318" t="s">
        <v>442</v>
      </c>
      <c r="AI40" s="2325"/>
      <c r="AJ40" s="2319"/>
      <c r="AK40" s="2334"/>
      <c r="AL40" s="2337"/>
      <c r="AM40" s="2183"/>
      <c r="AS40" s="1211">
        <v>34</v>
      </c>
    </row>
    <row customHeight="1" ht="35.699999999999996">
      <c r="A41" s="1426"/>
      <c r="B41" s="1426" t="s">
        <v>140</v>
      </c>
      <c r="C41" s="1426" t="s">
        <v>141</v>
      </c>
      <c r="D41" s="1426" t="s">
        <v>142</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41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50" customFormat="1" customHeight="1" ht="0">
      <c r="A47" s="1399" t="s">
        <v>191</v>
      </c>
      <c r="B47" s="1399" t="s">
        <v>192</v>
      </c>
      <c r="C47" s="1399" t="s">
        <v>193</v>
      </c>
      <c r="D47" s="1399" t="s">
        <v>194</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456</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234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235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7EE8B-CAB1-5488-80D9-B6B3351411D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51" width="12.28125" hidden="1" customWidth="1"/>
    <col min="16" max="16" style="3651" width="23.421875" hidden="1" customWidth="1"/>
    <col min="17" max="17" style="3651" width="3.7109375" hidden="1" customWidth="1"/>
    <col min="18" max="20" style="3648" width="3.00390625" customWidth="1"/>
    <col min="21" max="21" style="3652"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414</v>
      </c>
      <c r="N7" s="565"/>
      <c r="O7" s="383"/>
      <c r="Q7" s="2313"/>
      <c r="R7" s="2313">
        <v>1</v>
      </c>
      <c r="S7" s="574"/>
      <c r="T7" s="413"/>
      <c r="U7" s="1392">
        <f>$J7</f>
      </c>
      <c r="V7" s="342" t="s">
        <v>415</v>
      </c>
      <c r="W7" s="356"/>
      <c r="X7" s="2301"/>
      <c r="Y7" s="2302"/>
      <c r="Z7" s="2302"/>
      <c r="AA7" s="2302"/>
      <c r="AB7" s="2302"/>
      <c r="AC7" s="2291"/>
      <c r="AD7" s="2291"/>
      <c r="AE7" s="2291"/>
      <c r="AF7" s="2364"/>
      <c r="AG7" s="2301"/>
      <c r="AH7" s="2302"/>
      <c r="AI7" s="2302"/>
      <c r="AJ7" s="2302"/>
      <c r="AK7" s="2302"/>
      <c r="AL7" s="2302"/>
      <c r="AM7" s="2302"/>
      <c r="AN7" s="2302"/>
      <c r="AO7" s="2302"/>
      <c r="AP7" s="2303"/>
      <c r="AQ7" s="1314" t="s">
        <v>416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457</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458</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459</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234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423</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424</v>
      </c>
      <c r="Q26" s="1418"/>
      <c r="R26" s="1427"/>
      <c r="S26" s="1427"/>
      <c r="T26" s="1427"/>
      <c r="U26" s="785"/>
      <c r="V26" s="1216" t="s">
        <v>425</v>
      </c>
      <c r="AD26" s="242" t="s">
        <v>426</v>
      </c>
      <c r="AF26" s="242" t="s">
        <v>427</v>
      </c>
      <c r="AG26" s="1216" t="s">
        <v>425</v>
      </c>
      <c r="AM26" s="242" t="s">
        <v>428</v>
      </c>
      <c r="AO26" s="242" t="s">
        <v>427</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0" customFormat="1" customHeight="1" ht="18.75" hidden="1">
      <c r="A34" s="1304"/>
      <c r="B34" s="1304"/>
      <c r="C34" s="1304"/>
      <c r="D34" s="1304"/>
      <c r="E34" s="1304"/>
      <c r="F34" s="1304"/>
      <c r="G34" s="1304"/>
      <c r="H34" s="1304"/>
      <c r="I34" s="1304"/>
      <c r="J34" s="1304"/>
      <c r="K34" s="1304"/>
      <c r="L34" s="1304"/>
      <c r="M34" s="1436"/>
      <c r="N34" s="1304"/>
      <c r="O34" s="1304"/>
      <c r="P34" s="1304"/>
      <c r="U34" s="2306" t="s">
        <v>429</v>
      </c>
      <c r="V34" s="2306"/>
      <c r="W34" s="1428"/>
      <c r="X34" s="2320" t="str">
        <f>IF(TITLE_DATE_PR_CHANGE="",IF(TITLE_DATE_PR="","",TITLE_DATE_PR),TITLE_DATE_PR_CHANGE)</f>
        <v>45406</v>
      </c>
      <c r="Y34" s="2320"/>
      <c r="Z34" s="2320"/>
      <c r="AA34" s="2320"/>
      <c r="AB34" s="2320"/>
      <c r="AC34" s="2320"/>
      <c r="AD34" s="2320"/>
      <c r="AE34" s="2320"/>
      <c r="AF34" s="382"/>
      <c r="AG34" s="2320" t="str">
        <f>IF(TITLE_DATE_PR_CHANGE="",IF(TITLE_DATE_PR="","",TITLE_DATE_PR),TITLE_DATE_PR_CHANGE)</f>
        <v>45406</v>
      </c>
      <c r="AH34" s="2320"/>
      <c r="AI34" s="2320"/>
      <c r="AJ34" s="2320"/>
      <c r="AK34" s="2320"/>
      <c r="AL34" s="2320"/>
      <c r="AM34" s="2320"/>
      <c r="AN34" s="2320"/>
      <c r="AO34" s="382"/>
      <c r="AP34" s="382"/>
      <c r="AQ34" s="336"/>
      <c r="AR34" s="424"/>
      <c r="AS34" s="424"/>
      <c r="AT34" s="424"/>
      <c r="AU34" s="424"/>
      <c r="AV34" s="424"/>
      <c r="AW34" s="474">
        <v>0</v>
      </c>
    </row>
    <row s="2980" customFormat="1" customHeight="1" ht="18.75" hidden="1">
      <c r="A35" s="1304"/>
      <c r="B35" s="1304"/>
      <c r="C35" s="1304"/>
      <c r="D35" s="1304"/>
      <c r="E35" s="1304"/>
      <c r="F35" s="1304"/>
      <c r="G35" s="1304"/>
      <c r="H35" s="1304"/>
      <c r="I35" s="1304"/>
      <c r="J35" s="1304"/>
      <c r="K35" s="1304"/>
      <c r="L35" s="1304"/>
      <c r="M35" s="1436"/>
      <c r="N35" s="1304"/>
      <c r="O35" s="1304"/>
      <c r="P35" s="1304"/>
      <c r="U35" s="2306" t="s">
        <v>430</v>
      </c>
      <c r="V35" s="2306"/>
      <c r="W35" s="1428"/>
      <c r="X35" s="2307" t="str">
        <f>IF(TITLE_NUMBER_PR_CHANGE="",IF(TITLE_NUMBER_PR="","",TITLE_NUMBER_PR),TITLE_NUMBER_PR_CHANGE)</f>
        <v>566</v>
      </c>
      <c r="Y35" s="2307"/>
      <c r="Z35" s="2307"/>
      <c r="AA35" s="2307"/>
      <c r="AB35" s="2307"/>
      <c r="AC35" s="2307"/>
      <c r="AD35" s="2307"/>
      <c r="AE35" s="2307"/>
      <c r="AF35" s="382"/>
      <c r="AG35" s="2307" t="str">
        <f>IF(TITLE_NUMBER_PR_CHANGE="",IF(TITLE_NUMBER_PR="","",TITLE_NUMBER_PR),TITLE_NUMBER_PR_CHANGE)</f>
        <v>566</v>
      </c>
      <c r="AH35" s="2307"/>
      <c r="AI35" s="2307"/>
      <c r="AJ35" s="2307"/>
      <c r="AK35" s="2307"/>
      <c r="AL35" s="2307"/>
      <c r="AM35" s="2307"/>
      <c r="AN35" s="2307"/>
      <c r="AO35" s="382"/>
      <c r="AP35" s="382"/>
      <c r="AQ35" s="336"/>
      <c r="AR35" s="424"/>
      <c r="AS35" s="424"/>
      <c r="AT35" s="424"/>
      <c r="AU35" s="424"/>
      <c r="AV35" s="424"/>
      <c r="AW35" s="474">
        <v>0</v>
      </c>
    </row>
    <row s="298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c r="A38" s="1304"/>
      <c r="B38" s="1304"/>
      <c r="C38" s="1304"/>
      <c r="D38" s="1304"/>
      <c r="E38" s="1304"/>
      <c r="F38" s="1304"/>
      <c r="G38" s="1304"/>
      <c r="H38" s="1304"/>
      <c r="I38" s="1304"/>
      <c r="J38" s="1304"/>
      <c r="K38" s="1304"/>
      <c r="L38" s="1304"/>
      <c r="M38" s="1436"/>
      <c r="N38" s="1304"/>
      <c r="O38" s="1304"/>
      <c r="P38" s="1304"/>
      <c r="U38" s="2306" t="s">
        <v>431</v>
      </c>
      <c r="V38" s="2306"/>
      <c r="W38" s="1428"/>
      <c r="X38" s="2320" t="str">
        <f>IF(TITLE_DATE_PR_CHANGE="",IF(TITLE_DATE_PR="","",TITLE_DATE_PR),TITLE_DATE_PR_CHANGE)</f>
        <v>45406</v>
      </c>
      <c r="Y38" s="2320"/>
      <c r="Z38" s="2320"/>
      <c r="AA38" s="2320"/>
      <c r="AB38" s="2320"/>
      <c r="AC38" s="2320"/>
      <c r="AD38" s="2320"/>
      <c r="AE38" s="2320"/>
      <c r="AF38" s="382"/>
      <c r="AG38" s="2320" t="str">
        <f>IF(TITLE_DATE_PR_CHANGE="",IF(TITLE_DATE_PR="","",TITLE_DATE_PR),TITLE_DATE_PR_CHANGE)</f>
        <v>45406</v>
      </c>
      <c r="AH38" s="2320"/>
      <c r="AI38" s="2320"/>
      <c r="AJ38" s="2320"/>
      <c r="AK38" s="2320"/>
      <c r="AL38" s="2320"/>
      <c r="AM38" s="2320"/>
      <c r="AN38" s="2320"/>
      <c r="AO38" s="382"/>
      <c r="AP38" s="382"/>
      <c r="AQ38" s="336"/>
      <c r="AR38" s="424"/>
      <c r="AS38" s="424"/>
      <c r="AT38" s="424"/>
      <c r="AU38" s="424"/>
      <c r="AV38" s="424"/>
      <c r="AW38" s="474">
        <v>0</v>
      </c>
    </row>
    <row s="2980" customFormat="1" customHeight="1" ht="18.75">
      <c r="A39" s="1304"/>
      <c r="B39" s="1304"/>
      <c r="C39" s="1304"/>
      <c r="D39" s="1304"/>
      <c r="E39" s="1304"/>
      <c r="F39" s="1304"/>
      <c r="G39" s="1304"/>
      <c r="H39" s="1304"/>
      <c r="I39" s="1304"/>
      <c r="J39" s="1304"/>
      <c r="K39" s="1304"/>
      <c r="L39" s="1304"/>
      <c r="M39" s="1436"/>
      <c r="N39" s="1304"/>
      <c r="O39" s="1304"/>
      <c r="P39" s="1304"/>
      <c r="U39" s="2306" t="s">
        <v>432</v>
      </c>
      <c r="V39" s="2306"/>
      <c r="W39" s="1428"/>
      <c r="X39" s="2307" t="str">
        <f>IF(TITLE_NUMBER_PR_CHANGE="",IF(TITLE_NUMBER_PR="","",TITLE_NUMBER_PR),TITLE_NUMBER_PR_CHANGE)</f>
        <v>566</v>
      </c>
      <c r="Y39" s="2307"/>
      <c r="Z39" s="2307"/>
      <c r="AA39" s="2307"/>
      <c r="AB39" s="2307"/>
      <c r="AC39" s="2307"/>
      <c r="AD39" s="2307"/>
      <c r="AE39" s="2307"/>
      <c r="AF39" s="382"/>
      <c r="AG39" s="2307" t="str">
        <f>IF(TITLE_NUMBER_PR_CHANGE="",IF(TITLE_NUMBER_PR="","",TITLE_NUMBER_PR),TITLE_NUMBER_PR_CHANGE)</f>
        <v>566</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433</v>
      </c>
      <c r="AG40" s="382"/>
      <c r="AH40" s="382"/>
      <c r="AI40" s="382"/>
      <c r="AJ40" s="382"/>
      <c r="AK40" s="382"/>
      <c r="AL40" s="382"/>
      <c r="AM40" s="382"/>
      <c r="AN40" s="382"/>
      <c r="AO40" s="334" t="s">
        <v>433</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309</v>
      </c>
      <c r="AW42" s="1211">
        <v>14</v>
      </c>
    </row>
    <row customHeight="1" ht="14.699999999999998">
      <c r="R43" s="432"/>
      <c r="S43" s="432"/>
      <c r="T43" s="432"/>
      <c r="U43" s="2329" t="s">
        <v>87</v>
      </c>
      <c r="V43" s="2265" t="s">
        <v>434</v>
      </c>
      <c r="W43" s="357"/>
      <c r="X43" s="2330" t="s">
        <v>435</v>
      </c>
      <c r="Y43" s="2347"/>
      <c r="Z43" s="2347"/>
      <c r="AA43" s="2347"/>
      <c r="AB43" s="2347"/>
      <c r="AC43" s="2331"/>
      <c r="AD43" s="2331"/>
      <c r="AE43" s="2332"/>
      <c r="AF43" s="2333" t="s">
        <v>436</v>
      </c>
      <c r="AG43" s="2330" t="s">
        <v>435</v>
      </c>
      <c r="AH43" s="2347"/>
      <c r="AI43" s="2347"/>
      <c r="AJ43" s="2347"/>
      <c r="AK43" s="2347"/>
      <c r="AL43" s="2331"/>
      <c r="AM43" s="2331"/>
      <c r="AN43" s="2332"/>
      <c r="AO43" s="2333" t="s">
        <v>437</v>
      </c>
      <c r="AP43" s="2336" t="s">
        <v>438</v>
      </c>
      <c r="AQ43" s="2183"/>
      <c r="AW43" s="1211">
        <v>14</v>
      </c>
    </row>
    <row customHeight="1" ht="35.699999999999996">
      <c r="R44" s="432"/>
      <c r="S44" s="432"/>
      <c r="T44" s="432"/>
      <c r="U44" s="2329"/>
      <c r="V44" s="2265"/>
      <c r="W44" s="1087"/>
      <c r="X44" s="2350" t="s">
        <v>460</v>
      </c>
      <c r="Y44" s="2368" t="s">
        <v>461</v>
      </c>
      <c r="Z44" s="2368"/>
      <c r="AA44" s="2368"/>
      <c r="AB44" s="2368"/>
      <c r="AC44" s="2350" t="s">
        <v>442</v>
      </c>
      <c r="AD44" s="2667"/>
      <c r="AE44" s="2370"/>
      <c r="AF44" s="2334"/>
      <c r="AG44" s="2350" t="s">
        <v>460</v>
      </c>
      <c r="AH44" s="2368" t="s">
        <v>461</v>
      </c>
      <c r="AI44" s="2368"/>
      <c r="AJ44" s="2368"/>
      <c r="AK44" s="2368"/>
      <c r="AL44" s="2350" t="s">
        <v>442</v>
      </c>
      <c r="AM44" s="2667"/>
      <c r="AN44" s="2370"/>
      <c r="AO44" s="2334"/>
      <c r="AP44" s="2337"/>
      <c r="AQ44" s="2183"/>
      <c r="AW44" s="1211">
        <v>34</v>
      </c>
    </row>
    <row customHeight="1" ht="14.699999999999998">
      <c r="R45" s="432"/>
      <c r="S45" s="432"/>
      <c r="T45" s="432"/>
      <c r="U45" s="2329"/>
      <c r="V45" s="2265"/>
      <c r="W45" s="1087"/>
      <c r="X45" s="2381"/>
      <c r="Y45" s="2373" t="s">
        <v>462</v>
      </c>
      <c r="Z45" s="2326" t="s">
        <v>463</v>
      </c>
      <c r="AA45" s="2376"/>
      <c r="AB45" s="2327"/>
      <c r="AC45" s="2351"/>
      <c r="AD45" s="2668"/>
      <c r="AE45" s="2372"/>
      <c r="AF45" s="2334"/>
      <c r="AG45" s="2381"/>
      <c r="AH45" s="2373" t="s">
        <v>462</v>
      </c>
      <c r="AI45" s="2326" t="s">
        <v>463</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464</v>
      </c>
      <c r="AA46" s="2326" t="s">
        <v>465</v>
      </c>
      <c r="AB46" s="2327"/>
      <c r="AC46" s="2373" t="s">
        <v>452</v>
      </c>
      <c r="AD46" s="2377" t="s">
        <v>453</v>
      </c>
      <c r="AE46" s="2378"/>
      <c r="AF46" s="2334"/>
      <c r="AG46" s="2381"/>
      <c r="AH46" s="2374"/>
      <c r="AI46" s="2373" t="s">
        <v>464</v>
      </c>
      <c r="AJ46" s="2326" t="s">
        <v>465</v>
      </c>
      <c r="AK46" s="2327"/>
      <c r="AL46" s="2373" t="s">
        <v>452</v>
      </c>
      <c r="AM46" s="2377" t="s">
        <v>453</v>
      </c>
      <c r="AN46" s="2378"/>
      <c r="AO46" s="2334"/>
      <c r="AP46" s="2337"/>
      <c r="AQ46" s="2183"/>
      <c r="AW46" s="1211">
        <v>26</v>
      </c>
    </row>
    <row customHeight="1" ht="65.25">
      <c r="A47" s="1315"/>
      <c r="B47" s="1315" t="s">
        <v>140</v>
      </c>
      <c r="C47" s="1315" t="s">
        <v>141</v>
      </c>
      <c r="D47" s="1315" t="s">
        <v>142</v>
      </c>
      <c r="E47" s="1366" t="s">
        <v>443</v>
      </c>
      <c r="F47" s="1366" t="s">
        <v>444</v>
      </c>
      <c r="G47" s="1366" t="s">
        <v>445</v>
      </c>
      <c r="H47" s="1366" t="s">
        <v>446</v>
      </c>
      <c r="I47" s="1366" t="s">
        <v>447</v>
      </c>
      <c r="J47" s="1366" t="s">
        <v>448</v>
      </c>
      <c r="K47" s="1366" t="s">
        <v>449</v>
      </c>
      <c r="L47" s="1366" t="s">
        <v>466</v>
      </c>
      <c r="M47" s="1366" t="s">
        <v>424</v>
      </c>
      <c r="R47" s="432"/>
      <c r="S47" s="432"/>
      <c r="T47" s="432"/>
      <c r="U47" s="2329"/>
      <c r="V47" s="2265"/>
      <c r="W47" s="358"/>
      <c r="X47" s="2351"/>
      <c r="Y47" s="2375"/>
      <c r="Z47" s="2375"/>
      <c r="AA47" s="1278" t="s">
        <v>467</v>
      </c>
      <c r="AB47" s="1278" t="s">
        <v>468</v>
      </c>
      <c r="AC47" s="2375"/>
      <c r="AD47" s="2379"/>
      <c r="AE47" s="2380"/>
      <c r="AF47" s="2335"/>
      <c r="AG47" s="2351"/>
      <c r="AH47" s="2375"/>
      <c r="AI47" s="2375"/>
      <c r="AJ47" s="1278" t="s">
        <v>467</v>
      </c>
      <c r="AK47" s="1278" t="s">
        <v>468</v>
      </c>
      <c r="AL47" s="2375"/>
      <c r="AM47" s="2379"/>
      <c r="AN47" s="2380"/>
      <c r="AO47" s="2335"/>
      <c r="AP47" s="2338"/>
      <c r="AQ47" s="2183"/>
      <c r="AW47" s="1211">
        <v>62</v>
      </c>
    </row>
    <row s="3412"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115</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406</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408</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410</v>
      </c>
      <c r="AS52" s="556"/>
      <c r="AT52" s="556" t="str">
        <f>IF(V52="","",V52)</f>
        <v>Источник тепловой энергии  </v>
      </c>
      <c r="AU52" s="556"/>
      <c r="AV52" s="556"/>
      <c r="AW52" s="1211">
        <v>21</v>
      </c>
    </row>
    <row s="2850" customFormat="1" customHeight="1" ht="0">
      <c r="A53" s="1431" t="s">
        <v>179</v>
      </c>
      <c r="B53" s="1431" t="s">
        <v>180</v>
      </c>
      <c r="C53" s="1431" t="s">
        <v>181</v>
      </c>
      <c r="D53" s="1431" t="s">
        <v>182</v>
      </c>
      <c r="E53" s="2346"/>
      <c r="F53" s="2346"/>
      <c r="G53" s="2346"/>
      <c r="H53" s="2367"/>
      <c r="I53" s="2183" t="str">
        <f>U52&amp;".1"</f>
        <v>....1</v>
      </c>
      <c r="J53" s="1431"/>
      <c r="K53" s="1431"/>
      <c r="L53" s="1431"/>
      <c r="M53" s="1437" t="s">
        <v>411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414</v>
      </c>
      <c r="Q54" s="2313"/>
      <c r="R54" s="2313">
        <v>1</v>
      </c>
      <c r="S54" s="574"/>
      <c r="T54" s="413"/>
      <c r="U54" s="1392" t="str">
        <f>$J54</f>
        <v>....1.1</v>
      </c>
      <c r="V54" s="342" t="s">
        <v>415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416</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457</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458</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459</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420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422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234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235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09723-F6EC-675B-36E8-7953C5F9E27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2792" width="3.00390625" customWidth="1"/>
    <col min="17" max="17" style="3572" width="3.00390625" customWidth="1"/>
    <col min="18" max="18" style="3648" width="3.00390625" customWidth="1"/>
    <col min="19" max="19" style="365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410</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469</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470</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471</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472</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473</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234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423</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01" customFormat="1" customHeight="1" ht="14.25" hidden="1">
      <c r="M23" s="1564"/>
      <c r="N23" s="1564"/>
      <c r="O23" s="1565" t="s">
        <v>424</v>
      </c>
      <c r="P23" s="1564"/>
      <c r="Q23" s="1566"/>
      <c r="R23" s="1566"/>
      <c r="Y23" s="1563" t="s">
        <v>426</v>
      </c>
      <c r="AA23" s="1563" t="s">
        <v>427</v>
      </c>
      <c r="AB23" s="1563" t="s">
        <v>474</v>
      </c>
      <c r="AE23" s="1563" t="s">
        <v>475</v>
      </c>
      <c r="AF23" s="1563" t="s">
        <v>474</v>
      </c>
      <c r="AI23" s="1563" t="s">
        <v>476</v>
      </c>
      <c r="AJ23" s="1563" t="s">
        <v>474</v>
      </c>
      <c r="AM23" s="1563" t="s">
        <v>477</v>
      </c>
      <c r="AQ23" s="1563" t="s">
        <v>426</v>
      </c>
      <c r="AS23" s="1563" t="s">
        <v>427</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429</v>
      </c>
      <c r="T31" s="2306"/>
      <c r="U31" s="1428"/>
      <c r="V31" s="2320" t="str">
        <f>IF(TITLE_DATE_PR_CHANGE="",IF(TITLE_DATE_PR="","",TITLE_DATE_PR),TITLE_DATE_PR_CHANGE)</f>
        <v>45406</v>
      </c>
      <c r="W31" s="2320"/>
      <c r="X31" s="2320"/>
      <c r="Y31" s="2320"/>
      <c r="Z31" s="2320"/>
      <c r="AA31" s="382"/>
      <c r="AB31" s="2320" t="str">
        <f>IF(TITLE_DATE_PR_CHANGE="",IF(TITLE_DATE_PR="","",TITLE_DATE_PR),TITLE_DATE_PR_CHANGE)</f>
        <v>45406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07" t="str">
        <f>IF(TITLE_NUMBER_PR_CHANGE="",IF(TITLE_NUMBER_PR="","",TITLE_NUMBER_PR),TITLE_NUMBER_PR_CHANGE)</f>
        <v>566</v>
      </c>
      <c r="W32" s="2307"/>
      <c r="X32" s="2307"/>
      <c r="Y32" s="2307"/>
      <c r="Z32" s="2307"/>
      <c r="AA32" s="382"/>
      <c r="AB32" s="2307" t="str">
        <f>IF(TITLE_NUMBER_PR_CHANGE="",IF(TITLE_NUMBER_PR="","",TITLE_NUMBER_PR),TITLE_NUMBER_PR_CHANGE)</f>
        <v>566</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c r="A35" s="1424"/>
      <c r="B35" s="1424"/>
      <c r="C35" s="1424"/>
      <c r="D35" s="1424"/>
      <c r="E35" s="1424"/>
      <c r="F35" s="1424"/>
      <c r="G35" s="1424"/>
      <c r="H35" s="1424"/>
      <c r="I35" s="1424"/>
      <c r="J35" s="1424"/>
      <c r="K35" s="1424"/>
      <c r="L35" s="1425"/>
      <c r="M35" s="1424"/>
      <c r="N35" s="1424"/>
      <c r="O35" s="1424"/>
      <c r="P35" s="1424"/>
      <c r="Q35" s="1424"/>
      <c r="S35" s="2306" t="s">
        <v>429</v>
      </c>
      <c r="T35" s="2306"/>
      <c r="U35" s="1428"/>
      <c r="V35" s="2320" t="str">
        <f>IF(TITLE_DATE_PR_CHANGE="",IF(TITLE_DATE_PR="","",TITLE_DATE_PR),TITLE_DATE_PR_CHANGE)</f>
        <v>45406</v>
      </c>
      <c r="W35" s="2320"/>
      <c r="X35" s="2320"/>
      <c r="Y35" s="2320"/>
      <c r="Z35" s="2320"/>
      <c r="AA35" s="382"/>
      <c r="AB35" s="2320" t="str">
        <f>IF(TITLE_DATE_PR_CHANGE="",IF(TITLE_DATE_PR="","",TITLE_DATE_PR),TITLE_DATE_PR_CHANGE)</f>
        <v>45406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07" t="str">
        <f>IF(TITLE_NUMBER_PR_CHANGE="",IF(TITLE_NUMBER_PR="","",TITLE_NUMBER_PR),TITLE_NUMBER_PR_CHANGE)</f>
        <v>566</v>
      </c>
      <c r="W36" s="2307"/>
      <c r="X36" s="2307"/>
      <c r="Y36" s="2307"/>
      <c r="Z36" s="2307"/>
      <c r="AA36" s="382"/>
      <c r="AB36" s="2307" t="str">
        <f>IF(TITLE_NUMBER_PR_CHANGE="",IF(TITLE_NUMBER_PR="","",TITLE_NUMBER_PR),TITLE_NUMBER_PR_CHANGE)</f>
        <v>566</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433</v>
      </c>
      <c r="AB37" s="382"/>
      <c r="AC37" s="382"/>
      <c r="AD37" s="382"/>
      <c r="AE37" s="382"/>
      <c r="AF37" s="382"/>
      <c r="AG37" s="382"/>
      <c r="AH37" s="382"/>
      <c r="AI37" s="382"/>
      <c r="AJ37" s="382"/>
      <c r="AK37" s="382"/>
      <c r="AL37" s="382"/>
      <c r="AM37" s="382"/>
      <c r="AN37" s="382"/>
      <c r="AO37" s="382"/>
      <c r="AP37" s="382"/>
      <c r="AQ37" s="382"/>
      <c r="AR37" s="382"/>
      <c r="AS37" s="334" t="s">
        <v>433</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309</v>
      </c>
      <c r="BA39" s="1211">
        <v>14</v>
      </c>
    </row>
    <row customHeight="1" ht="14.699999999999998">
      <c r="Q40" s="347"/>
      <c r="R40" s="432"/>
      <c r="S40" s="2329" t="s">
        <v>87</v>
      </c>
      <c r="T40" s="2265" t="s">
        <v>478</v>
      </c>
      <c r="U40" s="357"/>
      <c r="V40" s="2331"/>
      <c r="W40" s="2331"/>
      <c r="X40" s="2331"/>
      <c r="Y40" s="2331"/>
      <c r="Z40" s="2332"/>
      <c r="AA40" s="2392" t="s">
        <v>436</v>
      </c>
      <c r="AB40" s="2384" t="s">
        <v>479</v>
      </c>
      <c r="AC40" s="2347"/>
      <c r="AD40" s="2347"/>
      <c r="AE40" s="2385"/>
      <c r="AF40" s="2347" t="s">
        <v>480</v>
      </c>
      <c r="AG40" s="2347"/>
      <c r="AH40" s="2347"/>
      <c r="AI40" s="2385"/>
      <c r="AJ40" s="2384" t="s">
        <v>481</v>
      </c>
      <c r="AK40" s="2347"/>
      <c r="AL40" s="2347"/>
      <c r="AM40" s="2385"/>
      <c r="AN40" s="2384" t="s">
        <v>435</v>
      </c>
      <c r="AO40" s="2347"/>
      <c r="AP40" s="2331"/>
      <c r="AQ40" s="2331"/>
      <c r="AR40" s="2332"/>
      <c r="AS40" s="2333" t="s">
        <v>436</v>
      </c>
      <c r="AT40" s="2336" t="s">
        <v>438</v>
      </c>
      <c r="AU40" s="2183"/>
      <c r="BA40" s="1211">
        <v>14</v>
      </c>
    </row>
    <row customHeight="1" ht="35.699999999999996">
      <c r="Q41" s="347"/>
      <c r="R41" s="432"/>
      <c r="S41" s="2329"/>
      <c r="T41" s="2265"/>
      <c r="U41" s="1087"/>
      <c r="V41" s="2183" t="s">
        <v>482</v>
      </c>
      <c r="W41" s="2183"/>
      <c r="X41" s="2350" t="s">
        <v>442</v>
      </c>
      <c r="Y41" s="2369"/>
      <c r="Z41" s="2370"/>
      <c r="AA41" s="2393"/>
      <c r="AB41" s="2386"/>
      <c r="AC41" s="2387"/>
      <c r="AD41" s="2387"/>
      <c r="AE41" s="2388"/>
      <c r="AF41" s="2387"/>
      <c r="AG41" s="2387"/>
      <c r="AH41" s="2387"/>
      <c r="AI41" s="2388"/>
      <c r="AJ41" s="2386"/>
      <c r="AK41" s="2387"/>
      <c r="AL41" s="2387"/>
      <c r="AM41" s="2387"/>
      <c r="AN41" s="2183" t="s">
        <v>482</v>
      </c>
      <c r="AO41" s="2183"/>
      <c r="AP41" s="2369" t="s">
        <v>442</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443</v>
      </c>
      <c r="F43" s="1420" t="s">
        <v>444</v>
      </c>
      <c r="G43" s="1420" t="s">
        <v>445</v>
      </c>
      <c r="H43" s="1420" t="s">
        <v>446</v>
      </c>
      <c r="I43" s="1420" t="s">
        <v>447</v>
      </c>
      <c r="J43" s="1420" t="s">
        <v>448</v>
      </c>
      <c r="K43" s="1420" t="s">
        <v>449</v>
      </c>
      <c r="L43" s="1420" t="s">
        <v>424</v>
      </c>
      <c r="Q43" s="347"/>
      <c r="R43" s="432"/>
      <c r="S43" s="2329"/>
      <c r="T43" s="2265"/>
      <c r="U43" s="358"/>
      <c r="V43" s="1386" t="s">
        <v>483</v>
      </c>
      <c r="W43" s="1386" t="s">
        <v>484</v>
      </c>
      <c r="X43" s="1394" t="s">
        <v>452</v>
      </c>
      <c r="Y43" s="2326" t="s">
        <v>453</v>
      </c>
      <c r="Z43" s="2327"/>
      <c r="AA43" s="2394"/>
      <c r="AB43" s="2389"/>
      <c r="AC43" s="2390"/>
      <c r="AD43" s="2390"/>
      <c r="AE43" s="2391"/>
      <c r="AF43" s="2390"/>
      <c r="AG43" s="2390"/>
      <c r="AH43" s="2390"/>
      <c r="AI43" s="2391"/>
      <c r="AJ43" s="2389"/>
      <c r="AK43" s="2390"/>
      <c r="AL43" s="2390"/>
      <c r="AM43" s="2391"/>
      <c r="AN43" s="1916" t="s">
        <v>483</v>
      </c>
      <c r="AO43" s="1916" t="s">
        <v>484</v>
      </c>
      <c r="AP43" s="1394" t="s">
        <v>452</v>
      </c>
      <c r="AQ43" s="2326" t="s">
        <v>453</v>
      </c>
      <c r="AR43" s="2327"/>
      <c r="AS43" s="2335"/>
      <c r="AT43" s="2338"/>
      <c r="AU43" s="2183"/>
      <c r="BA43" s="1211">
        <v>14</v>
      </c>
    </row>
    <row s="3412"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115</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406</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408</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410</v>
      </c>
      <c r="AW48" s="556"/>
      <c r="AX48" s="556" t="str">
        <f>IF(T48="","",T48)</f>
        <v>Источник тепловой энергии  </v>
      </c>
      <c r="AY48" s="556"/>
      <c r="AZ48" s="556"/>
      <c r="BA48" s="1211">
        <v>20</v>
      </c>
    </row>
    <row s="2850" customFormat="1" customHeight="1" ht="1.05">
      <c r="A49" s="1399" t="s">
        <v>203</v>
      </c>
      <c r="B49" s="1399" t="s">
        <v>204</v>
      </c>
      <c r="C49" s="1399" t="s">
        <v>205</v>
      </c>
      <c r="D49" s="1399" t="s">
        <v>206</v>
      </c>
      <c r="E49" s="2315"/>
      <c r="F49" s="2315"/>
      <c r="G49" s="2315"/>
      <c r="H49" s="2315"/>
      <c r="I49" s="2312" t="str">
        <f>S48&amp;".1"</f>
        <v>....1</v>
      </c>
      <c r="J49" s="1399"/>
      <c r="K49" s="1399"/>
      <c r="L49" s="1402" t="s">
        <v>411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485</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470</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471</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472</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473</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420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12"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422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234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235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235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4C241-4ACA-AB14-BDF7-435CC8D23C9D}" mc:Ignorable="x14ac xr xr2 xr3">
  <sheetPr>
    <tabColor theme="6" tint="0.4"/>
  </sheetPr>
  <dimension ref="A1:AQ58"/>
  <sheetViews>
    <sheetView topLeftCell="A1" showGridLines="0" zoomScale="90" workbookViewId="0">
      <selection activeCell="AH46" sqref="AH46:AH47"/>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481">
        <f>$J6</f>
      </c>
      <c r="T6" s="342" t="s">
        <v>415</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234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566</v>
      </c>
      <c r="W29" s="2307"/>
      <c r="X29" s="2307"/>
      <c r="Y29" s="2307"/>
      <c r="Z29" s="2307"/>
      <c r="AA29" s="2307"/>
      <c r="AB29" s="382"/>
      <c r="AC29" s="2307" t="str">
        <f>IF(TITLE_NUMBER_PR_CHANGE="",IF(TITLE_NUMBER_PR="","",TITLE_NUMBER_PR),TITLE_NUMBER_PR_CHANGE)</f>
        <v>566</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566</v>
      </c>
      <c r="W33" s="2307"/>
      <c r="X33" s="2307"/>
      <c r="Y33" s="2307"/>
      <c r="Z33" s="2307"/>
      <c r="AA33" s="2307"/>
      <c r="AB33" s="382"/>
      <c r="AC33" s="2307" t="str">
        <f>IF(TITLE_NUMBER_PR_CHANGE="",IF(TITLE_NUMBER_PR="","",TITLE_NUMBER_PR),TITLE_NUMBER_PR_CHANGE)</f>
        <v>566</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408" t="s">
        <v>494</v>
      </c>
      <c r="W38" s="2318" t="s">
        <v>441</v>
      </c>
      <c r="X38" s="2319"/>
      <c r="Y38" s="2318" t="s">
        <v>442</v>
      </c>
      <c r="Z38" s="2325"/>
      <c r="AA38" s="2319"/>
      <c r="AB38" s="2334"/>
      <c r="AC38" s="1408" t="s">
        <v>494</v>
      </c>
      <c r="AD38" s="2318" t="s">
        <v>441</v>
      </c>
      <c r="AE38" s="2319"/>
      <c r="AF38" s="2318" t="s">
        <v>442</v>
      </c>
      <c r="AG38" s="2325"/>
      <c r="AH38" s="2319"/>
      <c r="AI38" s="2334"/>
      <c r="AJ38" s="2337"/>
      <c r="AK38" s="2183"/>
      <c r="AQ38" s="1211">
        <v>34</v>
      </c>
    </row>
    <row customHeight="1" ht="35.699999999999996">
      <c r="A39" s="1426"/>
      <c r="B39" s="1426" t="s">
        <v>140</v>
      </c>
      <c r="C39" s="1426" t="s">
        <v>141</v>
      </c>
      <c r="D39" s="1426" t="s">
        <v>142</v>
      </c>
      <c r="E39" s="1420" t="s">
        <v>443</v>
      </c>
      <c r="F39" s="1420" t="s">
        <v>444</v>
      </c>
      <c r="G39" s="1420" t="s">
        <v>445</v>
      </c>
      <c r="H39" s="1420"/>
      <c r="I39" s="1420" t="s">
        <v>495</v>
      </c>
      <c r="J39" s="1420" t="s">
        <v>448</v>
      </c>
      <c r="K39" s="1420" t="s">
        <v>496</v>
      </c>
      <c r="L39" s="1420" t="s">
        <v>424</v>
      </c>
      <c r="Q39" s="432"/>
      <c r="R39" s="432"/>
      <c r="S39" s="2329"/>
      <c r="T39" s="2265"/>
      <c r="U39" s="358"/>
      <c r="V39" s="1408" t="s">
        <v>497</v>
      </c>
      <c r="W39" s="1278" t="s">
        <v>498</v>
      </c>
      <c r="X39" s="1278" t="s">
        <v>499</v>
      </c>
      <c r="Y39" s="1413" t="s">
        <v>452</v>
      </c>
      <c r="Z39" s="2326" t="s">
        <v>453</v>
      </c>
      <c r="AA39" s="2327"/>
      <c r="AB39" s="2335"/>
      <c r="AC39" s="1408" t="s">
        <v>497</v>
      </c>
      <c r="AD39" s="1278" t="s">
        <v>498</v>
      </c>
      <c r="AE39" s="1278" t="s">
        <v>499</v>
      </c>
      <c r="AF39" s="1413" t="s">
        <v>452</v>
      </c>
      <c r="AG39" s="2326" t="s">
        <v>453</v>
      </c>
      <c r="AH39" s="2327"/>
      <c r="AI39" s="2335"/>
      <c r="AJ39" s="2338"/>
      <c r="AK39" s="2183"/>
      <c r="AQ39" s="1211">
        <v>34</v>
      </c>
    </row>
    <row s="341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128</v>
      </c>
      <c r="U41" s="356"/>
      <c r="V41" s="2298"/>
      <c r="W41" s="2299"/>
      <c r="X41" s="2299"/>
      <c r="Y41" s="2299"/>
      <c r="Z41" s="2299"/>
      <c r="AA41" s="2299"/>
      <c r="AB41" s="2300"/>
      <c r="AC41" s="2298" t="str">
        <f>INDEX(PT_DIFFERENTIATION_NTAR,MATCH(A41,PT_DIFFERENTIATION_NTAR_ID,0))</f>
        <v>Тариф на холодное водоснабжение</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405</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486</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500</v>
      </c>
      <c r="E44" s="2315"/>
      <c r="F44" s="2315"/>
      <c r="G44" s="2315"/>
      <c r="H44" s="2315"/>
      <c r="I44" s="2312" t="str">
        <f>S43&amp;".1"</f>
        <v>1.1.1.1</v>
      </c>
      <c r="J44" s="1419"/>
      <c r="K44" s="1419"/>
      <c r="L44" s="1420"/>
      <c r="P44" s="2313">
        <v>1</v>
      </c>
      <c r="Q44" s="1410"/>
      <c r="R44" s="412"/>
      <c r="S44" s="1414" t="str">
        <f>$I44</f>
        <v>1.1.1.1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500</v>
      </c>
      <c r="E45" s="2315"/>
      <c r="F45" s="2315"/>
      <c r="G45" s="2315"/>
      <c r="H45" s="2315"/>
      <c r="I45" s="2342"/>
      <c r="J45" s="2312" t="str">
        <f>I44&amp;".1"</f>
        <v>1.1.1.1.1</v>
      </c>
      <c r="K45" s="1419"/>
      <c r="L45" s="1420" t="s">
        <v>414</v>
      </c>
      <c r="P45" s="2313"/>
      <c r="Q45" s="2313">
        <v>1</v>
      </c>
      <c r="R45" s="413"/>
      <c r="S45" s="1414" t="str">
        <f>$J45</f>
        <v>1.1.1.1.1</v>
      </c>
      <c r="T45" s="342" t="s">
        <v>415</v>
      </c>
      <c r="U45" s="356"/>
      <c r="V45" s="2301"/>
      <c r="W45" s="2302"/>
      <c r="X45" s="2302"/>
      <c r="Y45" s="2302"/>
      <c r="Z45" s="2302"/>
      <c r="AA45" s="2302"/>
      <c r="AB45" s="2303"/>
      <c r="AC45" s="2301" t="s">
        <v>501</v>
      </c>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231</v>
      </c>
      <c r="B46" s="1419" t="s">
        <v>232</v>
      </c>
      <c r="C46" s="1419" t="s">
        <v>233</v>
      </c>
      <c r="D46" s="1419" t="s">
        <v>500</v>
      </c>
      <c r="E46" s="2315"/>
      <c r="F46" s="2315"/>
      <c r="G46" s="2315"/>
      <c r="H46" s="2315"/>
      <c r="I46" s="2342"/>
      <c r="J46" s="2342"/>
      <c r="K46" s="2312" t="str">
        <f>J45&amp;".1"</f>
        <v>1.1.1.1.1.1</v>
      </c>
      <c r="L46" s="1420"/>
      <c r="P46" s="2313"/>
      <c r="Q46" s="2313"/>
      <c r="R46" s="413">
        <v>1</v>
      </c>
      <c r="S46" s="1414" t="str">
        <f>$K46</f>
        <v>1.1.1.1.1.1</v>
      </c>
      <c r="T46" s="1493" t="s">
        <v>228</v>
      </c>
      <c r="U46" s="356"/>
      <c r="V46" s="1416"/>
      <c r="W46" s="1416"/>
      <c r="X46" s="1417"/>
      <c r="Y46" s="2323"/>
      <c r="Z46" s="2324" t="s">
        <v>65</v>
      </c>
      <c r="AA46" s="2323"/>
      <c r="AB46" s="2324" t="s">
        <v>65</v>
      </c>
      <c r="AC46" s="807">
        <v>62.13</v>
      </c>
      <c r="AD46" s="807"/>
      <c r="AE46" s="1313"/>
      <c r="AF46" s="3855">
        <v>45658</v>
      </c>
      <c r="AG46" s="2163" t="s">
        <v>65</v>
      </c>
      <c r="AH46" s="3856">
        <v>46022</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Тариф на холодное водоснабжение</v>
      </c>
      <c r="AO46" s="556"/>
      <c r="AP46" s="556"/>
      <c r="AQ46" s="1211">
        <v>23</v>
      </c>
    </row>
    <row customHeight="1" ht="0">
      <c r="A47" s="1419" t="s">
        <v>231</v>
      </c>
      <c r="B47" s="1419" t="s">
        <v>232</v>
      </c>
      <c r="C47" s="1419" t="s">
        <v>233</v>
      </c>
      <c r="D47" s="1419" t="s">
        <v>500</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45658-46022</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500</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500</v>
      </c>
      <c r="E49" s="2315"/>
      <c r="F49" s="2315"/>
      <c r="G49" s="2315"/>
      <c r="H49" s="2315"/>
      <c r="I49" s="2312"/>
      <c r="J49" s="1419"/>
      <c r="K49" s="1419"/>
      <c r="L49" s="1420"/>
      <c r="P49" s="2313"/>
      <c r="Q49" s="1410"/>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500</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234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235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236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45F2-9F46-848C-1F4C-414D086296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566</v>
      </c>
      <c r="W29" s="2307"/>
      <c r="X29" s="2307"/>
      <c r="Y29" s="2307"/>
      <c r="Z29" s="2307"/>
      <c r="AA29" s="2307"/>
      <c r="AB29" s="382"/>
      <c r="AC29" s="2307" t="str">
        <f>IF(TITLE_NUMBER_PR_CHANGE="",IF(TITLE_NUMBER_PR="","",TITLE_NUMBER_PR),TITLE_NUMBER_PR_CHANGE)</f>
        <v>566</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566</v>
      </c>
      <c r="W33" s="2307"/>
      <c r="X33" s="2307"/>
      <c r="Y33" s="2307"/>
      <c r="Z33" s="2307"/>
      <c r="AA33" s="2307"/>
      <c r="AB33" s="382"/>
      <c r="AC33" s="2307" t="str">
        <f>IF(TITLE_NUMBER_PR_CHANGE="",IF(TITLE_NUMBER_PR="","",TITLE_NUMBER_PR),TITLE_NUMBER_PR_CHANGE)</f>
        <v>566</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494</v>
      </c>
      <c r="W38" s="2318" t="s">
        <v>441</v>
      </c>
      <c r="X38" s="2319"/>
      <c r="Y38" s="2318" t="s">
        <v>442</v>
      </c>
      <c r="Z38" s="2325"/>
      <c r="AA38" s="2319"/>
      <c r="AB38" s="2334"/>
      <c r="AC38" s="1508" t="s">
        <v>494</v>
      </c>
      <c r="AD38" s="2318" t="s">
        <v>441</v>
      </c>
      <c r="AE38" s="2319"/>
      <c r="AF38" s="2318" t="s">
        <v>442</v>
      </c>
      <c r="AG38" s="2325"/>
      <c r="AH38" s="2319"/>
      <c r="AI38" s="2334"/>
      <c r="AJ38" s="2337"/>
      <c r="AK38" s="2183"/>
      <c r="AQ38" s="1211">
        <v>34</v>
      </c>
    </row>
    <row customHeight="1" ht="35.699999999999996">
      <c r="A39" s="1426"/>
      <c r="B39" s="1426" t="s">
        <v>140</v>
      </c>
      <c r="C39" s="1426" t="s">
        <v>141</v>
      </c>
      <c r="D39" s="1426" t="s">
        <v>142</v>
      </c>
      <c r="E39" s="1420" t="s">
        <v>443</v>
      </c>
      <c r="F39" s="1420" t="s">
        <v>444</v>
      </c>
      <c r="G39" s="1420" t="s">
        <v>445</v>
      </c>
      <c r="H39" s="1420"/>
      <c r="I39" s="1420" t="s">
        <v>495</v>
      </c>
      <c r="J39" s="1420" t="s">
        <v>448</v>
      </c>
      <c r="K39" s="1420" t="s">
        <v>496</v>
      </c>
      <c r="L39" s="1420" t="s">
        <v>424</v>
      </c>
      <c r="Q39" s="432"/>
      <c r="R39" s="432"/>
      <c r="S39" s="2329"/>
      <c r="T39" s="2265"/>
      <c r="U39" s="358"/>
      <c r="V39" s="1508" t="s">
        <v>497</v>
      </c>
      <c r="W39" s="1278" t="s">
        <v>498</v>
      </c>
      <c r="X39" s="1278" t="s">
        <v>499</v>
      </c>
      <c r="Y39" s="1511" t="s">
        <v>452</v>
      </c>
      <c r="Z39" s="2326" t="s">
        <v>453</v>
      </c>
      <c r="AA39" s="2327"/>
      <c r="AB39" s="2335"/>
      <c r="AC39" s="1508" t="s">
        <v>497</v>
      </c>
      <c r="AD39" s="1278" t="s">
        <v>498</v>
      </c>
      <c r="AE39" s="1278" t="s">
        <v>499</v>
      </c>
      <c r="AF39" s="1511" t="s">
        <v>452</v>
      </c>
      <c r="AG39" s="2326" t="s">
        <v>453</v>
      </c>
      <c r="AH39" s="2327"/>
      <c r="AI39" s="2335"/>
      <c r="AJ39" s="2338"/>
      <c r="AK39" s="2183"/>
      <c r="AQ39" s="1211">
        <v>34</v>
      </c>
    </row>
    <row s="341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502</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502</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239</v>
      </c>
      <c r="B46" s="1419" t="s">
        <v>240</v>
      </c>
      <c r="C46" s="1419" t="s">
        <v>241</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502</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502</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502</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234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235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DC516-A43B-7501-DFA1-25BD68CB82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566</v>
      </c>
      <c r="W29" s="2307"/>
      <c r="X29" s="2307"/>
      <c r="Y29" s="2307"/>
      <c r="Z29" s="2307"/>
      <c r="AA29" s="2307"/>
      <c r="AB29" s="382"/>
      <c r="AC29" s="2307" t="str">
        <f>IF(TITLE_NUMBER_PR_CHANGE="",IF(TITLE_NUMBER_PR="","",TITLE_NUMBER_PR),TITLE_NUMBER_PR_CHANGE)</f>
        <v>566</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566</v>
      </c>
      <c r="W33" s="2307"/>
      <c r="X33" s="2307"/>
      <c r="Y33" s="2307"/>
      <c r="Z33" s="2307"/>
      <c r="AA33" s="2307"/>
      <c r="AB33" s="382"/>
      <c r="AC33" s="2307" t="str">
        <f>IF(TITLE_NUMBER_PR_CHANGE="",IF(TITLE_NUMBER_PR="","",TITLE_NUMBER_PR),TITLE_NUMBER_PR_CHANGE)</f>
        <v>566</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494</v>
      </c>
      <c r="W38" s="2318" t="s">
        <v>441</v>
      </c>
      <c r="X38" s="2319"/>
      <c r="Y38" s="2318" t="s">
        <v>442</v>
      </c>
      <c r="Z38" s="2325"/>
      <c r="AA38" s="2319"/>
      <c r="AB38" s="2334"/>
      <c r="AC38" s="1508" t="s">
        <v>494</v>
      </c>
      <c r="AD38" s="2318" t="s">
        <v>441</v>
      </c>
      <c r="AE38" s="2319"/>
      <c r="AF38" s="2318" t="s">
        <v>442</v>
      </c>
      <c r="AG38" s="2325"/>
      <c r="AH38" s="2319"/>
      <c r="AI38" s="2334"/>
      <c r="AJ38" s="2337"/>
      <c r="AK38" s="2183"/>
      <c r="AQ38" s="1211">
        <v>34</v>
      </c>
    </row>
    <row customHeight="1" ht="35.699999999999996">
      <c r="A39" s="1426"/>
      <c r="B39" s="1426" t="s">
        <v>140</v>
      </c>
      <c r="C39" s="1426" t="s">
        <v>141</v>
      </c>
      <c r="D39" s="1426" t="s">
        <v>142</v>
      </c>
      <c r="E39" s="1420" t="s">
        <v>443</v>
      </c>
      <c r="F39" s="1420" t="s">
        <v>444</v>
      </c>
      <c r="G39" s="1420" t="s">
        <v>445</v>
      </c>
      <c r="H39" s="1420"/>
      <c r="I39" s="1420" t="s">
        <v>495</v>
      </c>
      <c r="J39" s="1420" t="s">
        <v>448</v>
      </c>
      <c r="K39" s="1420" t="s">
        <v>496</v>
      </c>
      <c r="L39" s="1420" t="s">
        <v>424</v>
      </c>
      <c r="Q39" s="432"/>
      <c r="R39" s="432"/>
      <c r="S39" s="2329"/>
      <c r="T39" s="2265"/>
      <c r="U39" s="358"/>
      <c r="V39" s="1508" t="s">
        <v>497</v>
      </c>
      <c r="W39" s="1278" t="s">
        <v>498</v>
      </c>
      <c r="X39" s="1278" t="s">
        <v>499</v>
      </c>
      <c r="Y39" s="1511" t="s">
        <v>452</v>
      </c>
      <c r="Z39" s="2326" t="s">
        <v>453</v>
      </c>
      <c r="AA39" s="2327"/>
      <c r="AB39" s="2335"/>
      <c r="AC39" s="1508" t="s">
        <v>497</v>
      </c>
      <c r="AD39" s="1278" t="s">
        <v>498</v>
      </c>
      <c r="AE39" s="1278" t="s">
        <v>499</v>
      </c>
      <c r="AF39" s="1511" t="s">
        <v>452</v>
      </c>
      <c r="AG39" s="2326" t="s">
        <v>453</v>
      </c>
      <c r="AH39" s="2327"/>
      <c r="AI39" s="2335"/>
      <c r="AJ39" s="2338"/>
      <c r="AK39" s="2183"/>
      <c r="AQ39" s="1211">
        <v>34</v>
      </c>
    </row>
    <row s="341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503</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503</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244</v>
      </c>
      <c r="B46" s="1419" t="s">
        <v>245</v>
      </c>
      <c r="C46" s="1419" t="s">
        <v>246</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503</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503</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503</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234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235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F6651-A26D-C0CA-7852-B12A7D1EBC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566</v>
      </c>
      <c r="W29" s="2307"/>
      <c r="X29" s="2307"/>
      <c r="Y29" s="2307"/>
      <c r="Z29" s="2307"/>
      <c r="AA29" s="2307"/>
      <c r="AB29" s="382"/>
      <c r="AC29" s="2307" t="str">
        <f>IF(TITLE_NUMBER_PR_CHANGE="",IF(TITLE_NUMBER_PR="","",TITLE_NUMBER_PR),TITLE_NUMBER_PR_CHANGE)</f>
        <v>566</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566</v>
      </c>
      <c r="W33" s="2307"/>
      <c r="X33" s="2307"/>
      <c r="Y33" s="2307"/>
      <c r="Z33" s="2307"/>
      <c r="AA33" s="2307"/>
      <c r="AB33" s="382"/>
      <c r="AC33" s="2307" t="str">
        <f>IF(TITLE_NUMBER_PR_CHANGE="",IF(TITLE_NUMBER_PR="","",TITLE_NUMBER_PR),TITLE_NUMBER_PR_CHANGE)</f>
        <v>566</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494</v>
      </c>
      <c r="W38" s="2318" t="s">
        <v>441</v>
      </c>
      <c r="X38" s="2319"/>
      <c r="Y38" s="2318" t="s">
        <v>442</v>
      </c>
      <c r="Z38" s="2325"/>
      <c r="AA38" s="2319"/>
      <c r="AB38" s="2334"/>
      <c r="AC38" s="1508" t="s">
        <v>494</v>
      </c>
      <c r="AD38" s="2318" t="s">
        <v>441</v>
      </c>
      <c r="AE38" s="2319"/>
      <c r="AF38" s="2318" t="s">
        <v>442</v>
      </c>
      <c r="AG38" s="2325"/>
      <c r="AH38" s="2319"/>
      <c r="AI38" s="2334"/>
      <c r="AJ38" s="2337"/>
      <c r="AK38" s="2183"/>
      <c r="AQ38" s="1211">
        <v>34</v>
      </c>
    </row>
    <row customHeight="1" ht="35.699999999999996">
      <c r="A39" s="1426"/>
      <c r="B39" s="1426" t="s">
        <v>140</v>
      </c>
      <c r="C39" s="1426" t="s">
        <v>141</v>
      </c>
      <c r="D39" s="1426" t="s">
        <v>142</v>
      </c>
      <c r="E39" s="1420" t="s">
        <v>443</v>
      </c>
      <c r="F39" s="1420" t="s">
        <v>444</v>
      </c>
      <c r="G39" s="1420" t="s">
        <v>445</v>
      </c>
      <c r="H39" s="1420"/>
      <c r="I39" s="1420" t="s">
        <v>495</v>
      </c>
      <c r="J39" s="1420" t="s">
        <v>448</v>
      </c>
      <c r="K39" s="1420" t="s">
        <v>496</v>
      </c>
      <c r="L39" s="1420" t="s">
        <v>424</v>
      </c>
      <c r="Q39" s="432"/>
      <c r="R39" s="432"/>
      <c r="S39" s="2329"/>
      <c r="T39" s="2265"/>
      <c r="U39" s="358"/>
      <c r="V39" s="1508" t="s">
        <v>497</v>
      </c>
      <c r="W39" s="1278" t="s">
        <v>498</v>
      </c>
      <c r="X39" s="1278" t="s">
        <v>499</v>
      </c>
      <c r="Y39" s="1511" t="s">
        <v>452</v>
      </c>
      <c r="Z39" s="2326" t="s">
        <v>453</v>
      </c>
      <c r="AA39" s="2327"/>
      <c r="AB39" s="2335"/>
      <c r="AC39" s="1508" t="s">
        <v>497</v>
      </c>
      <c r="AD39" s="1278" t="s">
        <v>498</v>
      </c>
      <c r="AE39" s="1278" t="s">
        <v>499</v>
      </c>
      <c r="AF39" s="1511" t="s">
        <v>452</v>
      </c>
      <c r="AG39" s="2326" t="s">
        <v>453</v>
      </c>
      <c r="AH39" s="2327"/>
      <c r="AI39" s="2335"/>
      <c r="AJ39" s="2338"/>
      <c r="AK39" s="2183"/>
      <c r="AQ39" s="1211">
        <v>34</v>
      </c>
    </row>
    <row s="341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504</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504</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249</v>
      </c>
      <c r="B46" s="1419" t="s">
        <v>250</v>
      </c>
      <c r="C46" s="1419" t="s">
        <v>251</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504</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504</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504</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234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235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DCBE8-E235-8B49-EF28-4D034F9755A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51" width="10.140625" hidden="1" customWidth="1"/>
    <col min="16" max="16" style="2792" width="3.00390625" customWidth="1"/>
    <col min="17" max="17" style="3572" width="3.00390625" customWidth="1"/>
    <col min="18" max="18" style="3648" width="3.00390625" customWidth="1"/>
    <col min="19" max="19" style="365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410</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469</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473</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234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423</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01" customFormat="1" customHeight="1" ht="14.25" hidden="1">
      <c r="A20" s="2027"/>
      <c r="B20" s="2027"/>
      <c r="C20" s="2027"/>
      <c r="D20" s="2027"/>
      <c r="E20" s="2027"/>
      <c r="F20" s="2027"/>
      <c r="G20" s="2027"/>
      <c r="H20" s="2027"/>
      <c r="I20" s="2027"/>
      <c r="J20" s="2027"/>
      <c r="K20" s="2027"/>
      <c r="L20" s="2027"/>
      <c r="M20" s="2028"/>
      <c r="N20" s="2028"/>
      <c r="O20" s="2029" t="s">
        <v>424</v>
      </c>
      <c r="P20" s="1564"/>
      <c r="Q20" s="1566"/>
      <c r="R20" s="1566"/>
      <c r="Y20" s="1563" t="s">
        <v>426</v>
      </c>
      <c r="AA20" s="1563" t="s">
        <v>427</v>
      </c>
      <c r="AC20" s="1563" t="s">
        <v>475</v>
      </c>
      <c r="AG20" s="1563" t="s">
        <v>426</v>
      </c>
      <c r="AI20" s="1563" t="s">
        <v>427</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429</v>
      </c>
      <c r="T28" s="2306"/>
      <c r="U28" s="1428"/>
      <c r="V28" s="2320" t="str">
        <f>IF(TITLE_DATE_PR_CHANGE="",IF(TITLE_DATE_PR="","",TITLE_DATE_PR),TITLE_DATE_PR_CHANGE)</f>
        <v>45406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430</v>
      </c>
      <c r="T29" s="2306"/>
      <c r="U29" s="1428"/>
      <c r="V29" s="2307" t="str">
        <f>IF(TITLE_NUMBER_PR_CHANGE="",IF(TITLE_NUMBER_PR="","",TITLE_NUMBER_PR),TITLE_NUMBER_PR_CHANGE)</f>
        <v>566</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429</v>
      </c>
      <c r="T32" s="2306"/>
      <c r="U32" s="1428"/>
      <c r="V32" s="2320" t="str">
        <f>IF(TITLE_DATE_PR_CHANGE="",IF(TITLE_DATE_PR="","",TITLE_DATE_PR),TITLE_DATE_PR_CHANGE)</f>
        <v>45406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430</v>
      </c>
      <c r="T33" s="2306"/>
      <c r="U33" s="1428"/>
      <c r="V33" s="2307" t="str">
        <f>IF(TITLE_NUMBER_PR_CHANGE="",IF(TITLE_NUMBER_PR="","",TITLE_NUMBER_PR),TITLE_NUMBER_PR_CHANGE)</f>
        <v>566</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433</v>
      </c>
      <c r="AB34" s="1698"/>
      <c r="AC34" s="1691"/>
      <c r="AD34" s="1691"/>
      <c r="AE34" s="1691"/>
      <c r="AF34" s="1691"/>
      <c r="AG34" s="1691"/>
      <c r="AH34" s="1691"/>
      <c r="AI34" s="1698" t="s">
        <v>433</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308</v>
      </c>
      <c r="T36" s="2183"/>
      <c r="U36" s="2183"/>
      <c r="V36" s="2183"/>
      <c r="W36" s="2183"/>
      <c r="X36" s="2183"/>
      <c r="Y36" s="2183"/>
      <c r="Z36" s="2183"/>
      <c r="AA36" s="2231"/>
      <c r="AB36" s="2231"/>
      <c r="AC36" s="2231"/>
      <c r="AD36" s="2183"/>
      <c r="AE36" s="2183"/>
      <c r="AF36" s="2183"/>
      <c r="AG36" s="2183"/>
      <c r="AH36" s="2183"/>
      <c r="AI36" s="2183"/>
      <c r="AJ36" s="2183"/>
      <c r="AK36" s="2183" t="s">
        <v>309</v>
      </c>
      <c r="AQ36" s="1687">
        <v>14</v>
      </c>
    </row>
    <row customHeight="1" ht="14.699999999999998">
      <c r="Q37" s="347"/>
      <c r="R37" s="432"/>
      <c r="S37" s="2329" t="s">
        <v>87</v>
      </c>
      <c r="T37" s="2265" t="s">
        <v>505</v>
      </c>
      <c r="U37" s="393"/>
      <c r="V37" s="2331"/>
      <c r="W37" s="2331"/>
      <c r="X37" s="2331"/>
      <c r="Y37" s="2331"/>
      <c r="Z37" s="2331"/>
      <c r="AA37" s="2265" t="s">
        <v>436</v>
      </c>
      <c r="AB37" s="2264" t="s">
        <v>506</v>
      </c>
      <c r="AC37" s="2264" t="s">
        <v>479</v>
      </c>
      <c r="AD37" s="2347" t="s">
        <v>435</v>
      </c>
      <c r="AE37" s="2347"/>
      <c r="AF37" s="2331"/>
      <c r="AG37" s="2331"/>
      <c r="AH37" s="2332"/>
      <c r="AI37" s="2333" t="s">
        <v>436</v>
      </c>
      <c r="AJ37" s="2336" t="s">
        <v>438</v>
      </c>
      <c r="AK37" s="2183"/>
      <c r="AQ37" s="1687">
        <v>14</v>
      </c>
    </row>
    <row customHeight="1" ht="35.699999999999996">
      <c r="Q38" s="347"/>
      <c r="R38" s="432"/>
      <c r="S38" s="2329"/>
      <c r="T38" s="2265"/>
      <c r="U38" s="1087"/>
      <c r="V38" s="2159" t="s">
        <v>482</v>
      </c>
      <c r="W38" s="2183"/>
      <c r="X38" s="2350" t="s">
        <v>442</v>
      </c>
      <c r="Y38" s="2369"/>
      <c r="Z38" s="2369"/>
      <c r="AA38" s="2265"/>
      <c r="AB38" s="2264"/>
      <c r="AC38" s="2264"/>
      <c r="AD38" s="2159" t="s">
        <v>482</v>
      </c>
      <c r="AE38" s="2183"/>
      <c r="AF38" s="2369" t="s">
        <v>442</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443</v>
      </c>
      <c r="F40" s="1366" t="s">
        <v>444</v>
      </c>
      <c r="G40" s="1366" t="s">
        <v>445</v>
      </c>
      <c r="H40" s="1366" t="s">
        <v>446</v>
      </c>
      <c r="I40" s="1366" t="s">
        <v>447</v>
      </c>
      <c r="J40" s="1366" t="s">
        <v>448</v>
      </c>
      <c r="K40" s="1366" t="s">
        <v>449</v>
      </c>
      <c r="L40" s="1366" t="s">
        <v>424</v>
      </c>
      <c r="Q40" s="347"/>
      <c r="R40" s="432"/>
      <c r="S40" s="2329"/>
      <c r="T40" s="2265"/>
      <c r="U40" s="358"/>
      <c r="V40" s="2006" t="s">
        <v>483</v>
      </c>
      <c r="W40" s="2006" t="s">
        <v>484</v>
      </c>
      <c r="X40" s="1994" t="s">
        <v>452</v>
      </c>
      <c r="Y40" s="2326" t="s">
        <v>453</v>
      </c>
      <c r="Z40" s="2376"/>
      <c r="AA40" s="2265"/>
      <c r="AB40" s="2264"/>
      <c r="AC40" s="2264"/>
      <c r="AD40" s="2024" t="s">
        <v>483</v>
      </c>
      <c r="AE40" s="2015" t="s">
        <v>484</v>
      </c>
      <c r="AF40" s="1994" t="s">
        <v>452</v>
      </c>
      <c r="AG40" s="2326" t="s">
        <v>453</v>
      </c>
      <c r="AH40" s="2327"/>
      <c r="AI40" s="2335"/>
      <c r="AJ40" s="2338"/>
      <c r="AK40" s="2183"/>
      <c r="AQ40" s="1687">
        <v>14</v>
      </c>
    </row>
    <row s="3412"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115</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406</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408</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410</v>
      </c>
      <c r="AM45" s="1680"/>
      <c r="AN45" s="1680" t="str">
        <f>IF(T45="","",T45)</f>
        <v>Источник тепловой энергии  </v>
      </c>
      <c r="AO45" s="1680"/>
      <c r="AP45" s="1680"/>
      <c r="AQ45" s="1687">
        <v>21</v>
      </c>
    </row>
    <row s="2850" customFormat="1" customHeight="1" ht="0">
      <c r="A46" s="1431" t="s">
        <v>209</v>
      </c>
      <c r="B46" s="1431" t="s">
        <v>210</v>
      </c>
      <c r="C46" s="1431" t="s">
        <v>211</v>
      </c>
      <c r="D46" s="1431" t="s">
        <v>212</v>
      </c>
      <c r="E46" s="2346"/>
      <c r="F46" s="2346"/>
      <c r="G46" s="2346"/>
      <c r="H46" s="2346"/>
      <c r="I46" s="2183" t="str">
        <f>S45&amp;".1"</f>
        <v>....1</v>
      </c>
      <c r="J46" s="1431"/>
      <c r="K46" s="1431"/>
      <c r="L46" s="1437" t="s">
        <v>411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485</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473</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420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12"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422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235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235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58FE5-18A9-13E7-D63F-AF6B3AD5E1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2792" width="3.7109375" hidden="1" customWidth="1"/>
    <col min="17" max="17" style="3572" width="3.7109375" hidden="1" customWidth="1"/>
    <col min="18" max="18" style="3648" width="3.00390625" customWidth="1"/>
    <col min="19" max="19" style="365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487</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234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1" customFormat="1" customHeight="1" ht="14.25" hidden="1">
      <c r="M24" s="1564"/>
      <c r="N24" s="1564"/>
      <c r="O24" s="1565" t="s">
        <v>424</v>
      </c>
      <c r="P24" s="1564"/>
      <c r="Q24" s="1566"/>
      <c r="R24" s="1566"/>
      <c r="AA24" s="1563" t="s">
        <v>426</v>
      </c>
      <c r="AC24" s="1563" t="s">
        <v>427</v>
      </c>
      <c r="AD24" s="1563" t="s">
        <v>474</v>
      </c>
      <c r="AH24" s="1563" t="s">
        <v>474</v>
      </c>
      <c r="AK24" s="1563" t="s">
        <v>512</v>
      </c>
      <c r="AL24" s="1563" t="s">
        <v>474</v>
      </c>
      <c r="AP24" s="1563" t="s">
        <v>474</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566</v>
      </c>
      <c r="W33" s="2307"/>
      <c r="X33" s="2307"/>
      <c r="Y33" s="2307"/>
      <c r="Z33" s="2307"/>
      <c r="AA33" s="2307"/>
      <c r="AB33" s="2307"/>
      <c r="AC33" s="382"/>
      <c r="AD33" s="2307" t="str">
        <f>IF(TITLE_NUMBER_PR_CHANGE="",IF(TITLE_NUMBER_PR="","",TITLE_NUMBER_PR),TITLE_NUMBER_PR_CHANGE)</f>
        <v>566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566</v>
      </c>
      <c r="W37" s="2307"/>
      <c r="X37" s="2307"/>
      <c r="Y37" s="2307"/>
      <c r="Z37" s="2307"/>
      <c r="AA37" s="2307"/>
      <c r="AB37" s="2307"/>
      <c r="AC37" s="382"/>
      <c r="AD37" s="2307" t="str">
        <f>IF(TITLE_NUMBER_PR_CHANGE="",IF(TITLE_NUMBER_PR="","",TITLE_NUMBER_PR),TITLE_NUMBER_PR_CHANGE)</f>
        <v>566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443</v>
      </c>
      <c r="F44" s="1420" t="s">
        <v>444</v>
      </c>
      <c r="G44" s="1420" t="s">
        <v>445</v>
      </c>
      <c r="H44" s="1420" t="s">
        <v>446</v>
      </c>
      <c r="I44" s="1420" t="s">
        <v>447</v>
      </c>
      <c r="J44" s="1420" t="s">
        <v>448</v>
      </c>
      <c r="K44" s="1420" t="s">
        <v>449</v>
      </c>
      <c r="L44" s="1420" t="s">
        <v>424</v>
      </c>
      <c r="Q44" s="347"/>
      <c r="R44" s="432"/>
      <c r="S44" s="2329"/>
      <c r="T44" s="2265"/>
      <c r="U44" s="358"/>
      <c r="V44" s="1504" t="s">
        <v>483</v>
      </c>
      <c r="W44" s="1504" t="s">
        <v>484</v>
      </c>
      <c r="X44" s="1504" t="s">
        <v>483</v>
      </c>
      <c r="Y44" s="1504" t="s">
        <v>484</v>
      </c>
      <c r="Z44" s="1511"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04" t="s">
        <v>483</v>
      </c>
      <c r="AU44" s="1504" t="s">
        <v>484</v>
      </c>
      <c r="AV44" s="1504" t="s">
        <v>483</v>
      </c>
      <c r="AW44" s="1504" t="s">
        <v>484</v>
      </c>
      <c r="AX44" s="1511" t="s">
        <v>452</v>
      </c>
      <c r="AY44" s="2326" t="s">
        <v>453</v>
      </c>
      <c r="AZ44" s="2327"/>
      <c r="BA44" s="2335"/>
      <c r="BB44" s="2338"/>
      <c r="BC44" s="2183"/>
      <c r="BI44" s="1211">
        <v>14</v>
      </c>
    </row>
    <row s="341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487</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254</v>
      </c>
      <c r="B49" s="1399" t="s">
        <v>255</v>
      </c>
      <c r="C49" s="1399" t="s">
        <v>256</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50" customFormat="1" customHeight="1" ht="0">
      <c r="A50" s="1399" t="s">
        <v>254</v>
      </c>
      <c r="B50" s="1399" t="s">
        <v>255</v>
      </c>
      <c r="C50" s="1399" t="s">
        <v>256</v>
      </c>
      <c r="D50" s="1399" t="s">
        <v>521</v>
      </c>
      <c r="E50" s="2315"/>
      <c r="F50" s="2315"/>
      <c r="G50" s="2315"/>
      <c r="H50" s="2315"/>
      <c r="I50" s="2312" t="str">
        <f>S49&amp;".1"</f>
        <v>.1</v>
      </c>
      <c r="J50" s="1399"/>
      <c r="K50" s="1399"/>
      <c r="L50" s="1402" t="s">
        <v>411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254</v>
      </c>
      <c r="B51" s="1399" t="s">
        <v>255</v>
      </c>
      <c r="C51" s="1399" t="s">
        <v>256</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521</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254</v>
      </c>
      <c r="B58" s="1399" t="s">
        <v>255</v>
      </c>
      <c r="C58" s="1399" t="s">
        <v>256</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254</v>
      </c>
      <c r="B59" s="1399" t="s">
        <v>255</v>
      </c>
      <c r="C59" s="1399" t="s">
        <v>256</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234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235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D3496-C192-5424-BFA3-DCC659C9F8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566</v>
      </c>
      <c r="W29" s="2307"/>
      <c r="X29" s="2307"/>
      <c r="Y29" s="2307"/>
      <c r="Z29" s="2307"/>
      <c r="AA29" s="2307"/>
      <c r="AB29" s="382"/>
      <c r="AC29" s="2307" t="str">
        <f>IF(TITLE_NUMBER_PR_CHANGE="",IF(TITLE_NUMBER_PR="","",TITLE_NUMBER_PR),TITLE_NUMBER_PR_CHANGE)</f>
        <v>566</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566</v>
      </c>
      <c r="W33" s="2307"/>
      <c r="X33" s="2307"/>
      <c r="Y33" s="2307"/>
      <c r="Z33" s="2307"/>
      <c r="AA33" s="2307"/>
      <c r="AB33" s="382"/>
      <c r="AC33" s="2307" t="str">
        <f>IF(TITLE_NUMBER_PR_CHANGE="",IF(TITLE_NUMBER_PR="","",TITLE_NUMBER_PR),TITLE_NUMBER_PR_CHANGE)</f>
        <v>566</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39" t="s">
        <v>494</v>
      </c>
      <c r="W38" s="2318" t="s">
        <v>441</v>
      </c>
      <c r="X38" s="2319"/>
      <c r="Y38" s="2318" t="s">
        <v>442</v>
      </c>
      <c r="Z38" s="2325"/>
      <c r="AA38" s="2319"/>
      <c r="AB38" s="2334"/>
      <c r="AC38" s="1539" t="s">
        <v>494</v>
      </c>
      <c r="AD38" s="2318" t="s">
        <v>441</v>
      </c>
      <c r="AE38" s="2319"/>
      <c r="AF38" s="2318" t="s">
        <v>442</v>
      </c>
      <c r="AG38" s="2325"/>
      <c r="AH38" s="2319"/>
      <c r="AI38" s="2334"/>
      <c r="AJ38" s="2337"/>
      <c r="AK38" s="2183"/>
      <c r="AQ38" s="1211">
        <v>34</v>
      </c>
    </row>
    <row customHeight="1" ht="90.3">
      <c r="A39" s="1426"/>
      <c r="B39" s="1426" t="s">
        <v>140</v>
      </c>
      <c r="C39" s="1426" t="s">
        <v>141</v>
      </c>
      <c r="D39" s="1426" t="s">
        <v>142</v>
      </c>
      <c r="E39" s="1420" t="s">
        <v>443</v>
      </c>
      <c r="F39" s="1420" t="s">
        <v>444</v>
      </c>
      <c r="G39" s="1420" t="s">
        <v>445</v>
      </c>
      <c r="H39" s="1420"/>
      <c r="I39" s="1420" t="s">
        <v>495</v>
      </c>
      <c r="J39" s="1420" t="s">
        <v>448</v>
      </c>
      <c r="K39" s="1420" t="s">
        <v>496</v>
      </c>
      <c r="L39" s="1420" t="s">
        <v>424</v>
      </c>
      <c r="Q39" s="432"/>
      <c r="R39" s="432"/>
      <c r="S39" s="2329"/>
      <c r="T39" s="2265"/>
      <c r="U39" s="358"/>
      <c r="V39" s="1539" t="s">
        <v>524</v>
      </c>
      <c r="W39" s="1278" t="s">
        <v>525</v>
      </c>
      <c r="X39" s="1278" t="s">
        <v>499</v>
      </c>
      <c r="Y39" s="1545" t="s">
        <v>452</v>
      </c>
      <c r="Z39" s="2326" t="s">
        <v>453</v>
      </c>
      <c r="AA39" s="2327"/>
      <c r="AB39" s="2335"/>
      <c r="AC39" s="1539" t="s">
        <v>524</v>
      </c>
      <c r="AD39" s="1278" t="s">
        <v>525</v>
      </c>
      <c r="AE39" s="1278" t="s">
        <v>499</v>
      </c>
      <c r="AF39" s="1545" t="s">
        <v>452</v>
      </c>
      <c r="AG39" s="2326" t="s">
        <v>453</v>
      </c>
      <c r="AH39" s="2327"/>
      <c r="AI39" s="2335"/>
      <c r="AJ39" s="2338"/>
      <c r="AK39" s="2183"/>
      <c r="AQ39" s="1211">
        <v>86</v>
      </c>
    </row>
    <row s="341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526</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526</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274</v>
      </c>
      <c r="B46" s="1419" t="s">
        <v>275</v>
      </c>
      <c r="C46" s="1419" t="s">
        <v>276</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526</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526</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526</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234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235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932E-0D1A-6208-CDFC-6CF6988D87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45406</v>
      </c>
      <c r="W28" s="2320"/>
      <c r="X28" s="2320"/>
      <c r="Y28" s="2320"/>
      <c r="Z28" s="2320"/>
      <c r="AA28" s="2320"/>
      <c r="AB28" s="382"/>
      <c r="AC28" s="2320" t="str">
        <f>IF(TITLE_DATE_PR_CHANGE="",IF(TITLE_DATE_PR="","",TITLE_DATE_PR),TITLE_DATE_PR_CHANGE)</f>
        <v>45406</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566</v>
      </c>
      <c r="W29" s="2307"/>
      <c r="X29" s="2307"/>
      <c r="Y29" s="2307"/>
      <c r="Z29" s="2307"/>
      <c r="AA29" s="2307"/>
      <c r="AB29" s="382"/>
      <c r="AC29" s="2307" t="str">
        <f>IF(TITLE_NUMBER_PR_CHANGE="",IF(TITLE_NUMBER_PR="","",TITLE_NUMBER_PR),TITLE_NUMBER_PR_CHANGE)</f>
        <v>566</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45406</v>
      </c>
      <c r="W32" s="2320"/>
      <c r="X32" s="2320"/>
      <c r="Y32" s="2320"/>
      <c r="Z32" s="2320"/>
      <c r="AA32" s="2320"/>
      <c r="AB32" s="382"/>
      <c r="AC32" s="2320" t="str">
        <f>IF(TITLE_DATE_PR_CHANGE="",IF(TITLE_DATE_PR="","",TITLE_DATE_PR),TITLE_DATE_PR_CHANGE)</f>
        <v>45406</v>
      </c>
      <c r="AD32" s="2320"/>
      <c r="AE32" s="2320"/>
      <c r="AF32" s="2320"/>
      <c r="AG32" s="2320"/>
      <c r="AH32" s="2320"/>
      <c r="AI32" s="382"/>
      <c r="AJ32" s="382"/>
      <c r="AK32" s="336"/>
      <c r="AL32" s="424"/>
      <c r="AM32" s="424"/>
      <c r="AN32" s="424"/>
      <c r="AO32" s="424"/>
      <c r="AP32" s="424"/>
      <c r="AQ32" s="474">
        <v>0</v>
      </c>
    </row>
    <row s="2980" customFormat="1" customHeight="1" ht="18.75">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566</v>
      </c>
      <c r="W33" s="2307"/>
      <c r="X33" s="2307"/>
      <c r="Y33" s="2307"/>
      <c r="Z33" s="2307"/>
      <c r="AA33" s="2307"/>
      <c r="AB33" s="382"/>
      <c r="AC33" s="2307" t="str">
        <f>IF(TITLE_NUMBER_PR_CHANGE="",IF(TITLE_NUMBER_PR="","",TITLE_NUMBER_PR),TITLE_NUMBER_PR_CHANGE)</f>
        <v>566</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39" t="s">
        <v>494</v>
      </c>
      <c r="W38" s="2318" t="s">
        <v>441</v>
      </c>
      <c r="X38" s="2319"/>
      <c r="Y38" s="2318" t="s">
        <v>442</v>
      </c>
      <c r="Z38" s="2325"/>
      <c r="AA38" s="2319"/>
      <c r="AB38" s="2334"/>
      <c r="AC38" s="1539" t="s">
        <v>494</v>
      </c>
      <c r="AD38" s="2318" t="s">
        <v>441</v>
      </c>
      <c r="AE38" s="2319"/>
      <c r="AF38" s="2318" t="s">
        <v>442</v>
      </c>
      <c r="AG38" s="2325"/>
      <c r="AH38" s="2319"/>
      <c r="AI38" s="2334"/>
      <c r="AJ38" s="2337"/>
      <c r="AK38" s="2183"/>
      <c r="AQ38" s="1211">
        <v>34</v>
      </c>
    </row>
    <row customHeight="1" ht="90.3">
      <c r="A39" s="1426"/>
      <c r="B39" s="1426" t="s">
        <v>140</v>
      </c>
      <c r="C39" s="1426" t="s">
        <v>141</v>
      </c>
      <c r="D39" s="1426" t="s">
        <v>142</v>
      </c>
      <c r="E39" s="1420" t="s">
        <v>443</v>
      </c>
      <c r="F39" s="1420" t="s">
        <v>444</v>
      </c>
      <c r="G39" s="1420" t="s">
        <v>445</v>
      </c>
      <c r="H39" s="1420"/>
      <c r="I39" s="1420" t="s">
        <v>495</v>
      </c>
      <c r="J39" s="1420" t="s">
        <v>448</v>
      </c>
      <c r="K39" s="1420" t="s">
        <v>496</v>
      </c>
      <c r="L39" s="1420" t="s">
        <v>424</v>
      </c>
      <c r="Q39" s="432"/>
      <c r="R39" s="432"/>
      <c r="S39" s="2329"/>
      <c r="T39" s="2265"/>
      <c r="U39" s="358"/>
      <c r="V39" s="1539" t="s">
        <v>524</v>
      </c>
      <c r="W39" s="1278" t="s">
        <v>525</v>
      </c>
      <c r="X39" s="1278" t="s">
        <v>499</v>
      </c>
      <c r="Y39" s="1545" t="s">
        <v>452</v>
      </c>
      <c r="Z39" s="2326" t="s">
        <v>453</v>
      </c>
      <c r="AA39" s="2327"/>
      <c r="AB39" s="2335"/>
      <c r="AC39" s="1539" t="s">
        <v>524</v>
      </c>
      <c r="AD39" s="1278" t="s">
        <v>525</v>
      </c>
      <c r="AE39" s="1278" t="s">
        <v>499</v>
      </c>
      <c r="AF39" s="1545" t="s">
        <v>452</v>
      </c>
      <c r="AG39" s="2326" t="s">
        <v>453</v>
      </c>
      <c r="AH39" s="2327"/>
      <c r="AI39" s="2335"/>
      <c r="AJ39" s="2338"/>
      <c r="AK39" s="2183"/>
      <c r="AQ39" s="1211">
        <v>86</v>
      </c>
    </row>
    <row s="341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527</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527</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279</v>
      </c>
      <c r="B46" s="1419" t="s">
        <v>280</v>
      </c>
      <c r="C46" s="1419" t="s">
        <v>281</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527</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527</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527</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234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235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1754-F69B-40DE-84C6-54BB6E5A9E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2792" width="3.7109375" hidden="1" customWidth="1"/>
    <col min="17" max="17" style="3572" width="3.7109375" hidden="1" customWidth="1"/>
    <col min="18" max="18" style="3648" width="3.00390625" customWidth="1"/>
    <col min="19" max="19" style="365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1" customFormat="1" customHeight="1" ht="14.25" hidden="1">
      <c r="M24" s="1564"/>
      <c r="N24" s="1564"/>
      <c r="O24" s="1565" t="s">
        <v>424</v>
      </c>
      <c r="P24" s="1564"/>
      <c r="Q24" s="1566"/>
      <c r="R24" s="1566"/>
      <c r="AA24" s="1563" t="s">
        <v>426</v>
      </c>
      <c r="AC24" s="1563" t="s">
        <v>427</v>
      </c>
      <c r="AD24" s="1563" t="s">
        <v>474</v>
      </c>
      <c r="AH24" s="1563" t="s">
        <v>474</v>
      </c>
      <c r="AK24" s="1563" t="s">
        <v>512</v>
      </c>
      <c r="AL24" s="1563" t="s">
        <v>474</v>
      </c>
      <c r="AP24" s="1563" t="s">
        <v>474</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566</v>
      </c>
      <c r="W33" s="2307"/>
      <c r="X33" s="2307"/>
      <c r="Y33" s="2307"/>
      <c r="Z33" s="2307"/>
      <c r="AA33" s="2307"/>
      <c r="AB33" s="2307"/>
      <c r="AC33" s="382"/>
      <c r="AD33" s="2307" t="str">
        <f>IF(TITLE_NUMBER_PR_CHANGE="",IF(TITLE_NUMBER_PR="","",TITLE_NUMBER_PR),TITLE_NUMBER_PR_CHANGE)</f>
        <v>566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566</v>
      </c>
      <c r="W37" s="2307"/>
      <c r="X37" s="2307"/>
      <c r="Y37" s="2307"/>
      <c r="Z37" s="2307"/>
      <c r="AA37" s="2307"/>
      <c r="AB37" s="2307"/>
      <c r="AC37" s="382"/>
      <c r="AD37" s="2307" t="str">
        <f>IF(TITLE_NUMBER_PR_CHANGE="",IF(TITLE_NUMBER_PR="","",TITLE_NUMBER_PR),TITLE_NUMBER_PR_CHANGE)</f>
        <v>566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443</v>
      </c>
      <c r="F44" s="1420" t="s">
        <v>444</v>
      </c>
      <c r="G44" s="1420" t="s">
        <v>445</v>
      </c>
      <c r="H44" s="1420" t="s">
        <v>446</v>
      </c>
      <c r="I44" s="1420" t="s">
        <v>447</v>
      </c>
      <c r="J44" s="1420" t="s">
        <v>448</v>
      </c>
      <c r="K44" s="1420" t="s">
        <v>449</v>
      </c>
      <c r="L44" s="1420" t="s">
        <v>424</v>
      </c>
      <c r="Q44" s="347"/>
      <c r="R44" s="432"/>
      <c r="S44" s="2329"/>
      <c r="T44" s="2265"/>
      <c r="U44" s="358"/>
      <c r="V44" s="1535" t="s">
        <v>483</v>
      </c>
      <c r="W44" s="1535" t="s">
        <v>484</v>
      </c>
      <c r="X44" s="1535" t="s">
        <v>483</v>
      </c>
      <c r="Y44" s="1535" t="s">
        <v>484</v>
      </c>
      <c r="Z44" s="1545"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452</v>
      </c>
      <c r="AY44" s="2326" t="s">
        <v>453</v>
      </c>
      <c r="AZ44" s="2327"/>
      <c r="BA44" s="2335"/>
      <c r="BB44" s="2338"/>
      <c r="BC44" s="2183"/>
      <c r="BI44" s="1211">
        <v>14</v>
      </c>
    </row>
    <row s="341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284</v>
      </c>
      <c r="B47" s="1419" t="s">
        <v>285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284</v>
      </c>
      <c r="B48" s="1419" t="s">
        <v>285</v>
      </c>
      <c r="C48" s="1419" t="s">
        <v>286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50" customFormat="1" customHeight="1" ht="0">
      <c r="A49" s="1399" t="s">
        <v>284</v>
      </c>
      <c r="B49" s="1399" t="s">
        <v>285</v>
      </c>
      <c r="C49" s="1399" t="s">
        <v>286</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50" customFormat="1" customHeight="1" ht="0">
      <c r="A50" s="1399" t="s">
        <v>284</v>
      </c>
      <c r="B50" s="1399" t="s">
        <v>285</v>
      </c>
      <c r="C50" s="1399" t="s">
        <v>286</v>
      </c>
      <c r="D50" s="1399" t="s">
        <v>535</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284</v>
      </c>
      <c r="B51" s="1399" t="s">
        <v>285</v>
      </c>
      <c r="C51" s="1399" t="s">
        <v>286</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284</v>
      </c>
      <c r="B52" s="1419" t="s">
        <v>285</v>
      </c>
      <c r="C52" s="1419" t="s">
        <v>286</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284</v>
      </c>
      <c r="B56" s="1419" t="s">
        <v>285</v>
      </c>
      <c r="C56" s="1419" t="s">
        <v>286</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284</v>
      </c>
      <c r="B57" s="1419" t="s">
        <v>285</v>
      </c>
      <c r="C57" s="1419" t="s">
        <v>286</v>
      </c>
      <c r="D57" s="1419" t="s">
        <v>535</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284</v>
      </c>
      <c r="B58" s="1399" t="s">
        <v>285</v>
      </c>
      <c r="C58" s="1399" t="s">
        <v>286</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284</v>
      </c>
      <c r="B59" s="1399" t="s">
        <v>285</v>
      </c>
      <c r="C59" s="1399" t="s">
        <v>286</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284</v>
      </c>
      <c r="B60" s="1399" t="s">
        <v>285</v>
      </c>
      <c r="C60" s="1399" t="s">
        <v>286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284</v>
      </c>
      <c r="B61" s="1399" t="s">
        <v>285</v>
      </c>
      <c r="C61" s="1370"/>
      <c r="D61" s="1370"/>
      <c r="E61" s="2315"/>
      <c r="F61" s="2314"/>
      <c r="G61" s="1370"/>
      <c r="H61" s="1370"/>
      <c r="I61" s="1370"/>
      <c r="J61" s="1370"/>
      <c r="K61" s="1370"/>
      <c r="L61" s="1550"/>
      <c r="M61" s="1377"/>
      <c r="N61" s="1377"/>
      <c r="P61" s="1372"/>
      <c r="Q61" s="1373"/>
      <c r="R61" s="1372"/>
      <c r="S61" s="1378"/>
      <c r="T61" s="1381" t="s">
        <v>234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284</v>
      </c>
      <c r="B62" s="1399"/>
      <c r="C62" s="1399"/>
      <c r="D62" s="1399"/>
      <c r="E62" s="2314"/>
      <c r="F62" s="1399"/>
      <c r="G62" s="1399"/>
      <c r="H62" s="1399"/>
      <c r="I62" s="1399"/>
      <c r="J62" s="1399"/>
      <c r="K62" s="1399"/>
      <c r="L62" s="1402"/>
      <c r="M62" s="1377"/>
      <c r="N62" s="1377"/>
      <c r="O62" s="574"/>
      <c r="P62" s="436"/>
      <c r="Q62" s="1400"/>
      <c r="R62" s="436"/>
      <c r="S62" s="1378"/>
      <c r="T62" s="1381" t="s">
        <v>235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340A6-F397-3ECF-4C83-2A7DF02FBA7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423</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424</v>
      </c>
      <c r="P20" s="1418"/>
      <c r="Q20" s="1498"/>
      <c r="R20" s="1498"/>
      <c r="S20" s="785"/>
      <c r="T20" s="1216" t="s">
        <v>425</v>
      </c>
      <c r="W20" s="1422"/>
      <c r="X20" s="1422"/>
      <c r="Y20" s="1422"/>
      <c r="Z20" s="1422"/>
      <c r="AA20" s="1422"/>
      <c r="AB20" s="1422"/>
      <c r="AD20" s="242" t="s">
        <v>426</v>
      </c>
      <c r="AF20" s="242" t="s">
        <v>427</v>
      </c>
      <c r="AG20" s="1216" t="s">
        <v>425</v>
      </c>
      <c r="AH20" s="1422"/>
      <c r="AI20" s="1422"/>
      <c r="AJ20" s="1422"/>
      <c r="AK20" s="1422"/>
      <c r="AL20" s="1422"/>
      <c r="AO20" s="242" t="s">
        <v>428</v>
      </c>
      <c r="AQ20" s="242" t="s">
        <v>427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45406</v>
      </c>
      <c r="W28" s="2320"/>
      <c r="X28" s="2320"/>
      <c r="Y28" s="2320"/>
      <c r="Z28" s="2320"/>
      <c r="AA28" s="2320"/>
      <c r="AB28" s="2320"/>
      <c r="AC28" s="2320"/>
      <c r="AD28" s="2320"/>
      <c r="AE28" s="2320"/>
      <c r="AF28" s="382"/>
      <c r="AG28" s="2320" t="str">
        <f>IF(TITLE_DATE_PR_CHANGE="",IF(TITLE_DATE_PR="","",TITLE_DATE_PR),TITLE_DATE_PR_CHANGE)</f>
        <v>45406</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566</v>
      </c>
      <c r="W29" s="2307"/>
      <c r="X29" s="2307"/>
      <c r="Y29" s="2307"/>
      <c r="Z29" s="2307"/>
      <c r="AA29" s="2307"/>
      <c r="AB29" s="2307"/>
      <c r="AC29" s="2307"/>
      <c r="AD29" s="2307"/>
      <c r="AE29" s="2307"/>
      <c r="AF29" s="382"/>
      <c r="AG29" s="2307" t="str">
        <f>IF(TITLE_NUMBER_PR_CHANGE="",IF(TITLE_NUMBER_PR="","",TITLE_NUMBER_PR),TITLE_NUMBER_PR_CHANGE)</f>
        <v>566</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45406</v>
      </c>
      <c r="W32" s="2320"/>
      <c r="X32" s="2320"/>
      <c r="Y32" s="2320"/>
      <c r="Z32" s="2320"/>
      <c r="AA32" s="2320"/>
      <c r="AB32" s="2320"/>
      <c r="AC32" s="2320"/>
      <c r="AD32" s="2320"/>
      <c r="AE32" s="2320"/>
      <c r="AF32" s="382"/>
      <c r="AG32" s="2320" t="str">
        <f>IF(TITLE_DATE_PR_CHANGE="",IF(TITLE_DATE_PR="","",TITLE_DATE_PR),TITLE_DATE_PR_CHANGE)</f>
        <v>45406</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566</v>
      </c>
      <c r="W33" s="2307"/>
      <c r="X33" s="2307"/>
      <c r="Y33" s="2307"/>
      <c r="Z33" s="2307"/>
      <c r="AA33" s="2307"/>
      <c r="AB33" s="2307"/>
      <c r="AC33" s="2307"/>
      <c r="AD33" s="2307"/>
      <c r="AE33" s="2307"/>
      <c r="AF33" s="382"/>
      <c r="AG33" s="2307" t="str">
        <f>IF(TITLE_NUMBER_PR_CHANGE="",IF(TITLE_NUMBER_PR="","",TITLE_NUMBER_PR),TITLE_NUMBER_PR_CHANGE)</f>
        <v>566</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433</v>
      </c>
      <c r="AG34" s="382"/>
      <c r="AH34" s="1691"/>
      <c r="AI34" s="1691"/>
      <c r="AJ34" s="1691"/>
      <c r="AK34" s="1691"/>
      <c r="AL34" s="1691"/>
      <c r="AM34" s="382"/>
      <c r="AN34" s="382"/>
      <c r="AO34" s="382"/>
      <c r="AP34" s="382"/>
      <c r="AQ34" s="334" t="s">
        <v>433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87</v>
      </c>
      <c r="T37" s="2265" t="s">
        <v>434</v>
      </c>
      <c r="U37" s="357"/>
      <c r="V37" s="2330" t="s">
        <v>435</v>
      </c>
      <c r="W37" s="2347"/>
      <c r="X37" s="2347"/>
      <c r="Y37" s="2347"/>
      <c r="Z37" s="2347"/>
      <c r="AA37" s="2347"/>
      <c r="AB37" s="2347"/>
      <c r="AC37" s="2331"/>
      <c r="AD37" s="2331"/>
      <c r="AE37" s="2332"/>
      <c r="AF37" s="2333" t="s">
        <v>436</v>
      </c>
      <c r="AG37" s="2330" t="s">
        <v>435</v>
      </c>
      <c r="AH37" s="2331"/>
      <c r="AI37" s="2331"/>
      <c r="AJ37" s="2331"/>
      <c r="AK37" s="2331"/>
      <c r="AL37" s="2331"/>
      <c r="AM37" s="2331"/>
      <c r="AN37" s="2331"/>
      <c r="AO37" s="2331"/>
      <c r="AP37" s="2332"/>
      <c r="AQ37" s="2333" t="s">
        <v>437</v>
      </c>
      <c r="AR37" s="2336" t="s">
        <v>438</v>
      </c>
      <c r="AS37" s="2183"/>
      <c r="AY37" s="1211">
        <v>14</v>
      </c>
    </row>
    <row customHeight="1" ht="19.95">
      <c r="Q38" s="432"/>
      <c r="R38" s="432"/>
      <c r="S38" s="2329"/>
      <c r="T38" s="2265"/>
      <c r="U38" s="1087"/>
      <c r="V38" s="2422" t="s">
        <v>538</v>
      </c>
      <c r="W38" s="2421" t="s">
        <v>539</v>
      </c>
      <c r="X38" s="2421"/>
      <c r="Y38" s="2421"/>
      <c r="Z38" s="2421" t="s">
        <v>540</v>
      </c>
      <c r="AA38" s="2421"/>
      <c r="AB38" s="2421"/>
      <c r="AC38" s="2350" t="s">
        <v>442</v>
      </c>
      <c r="AD38" s="2369"/>
      <c r="AE38" s="2370"/>
      <c r="AF38" s="2334"/>
      <c r="AG38" s="2422" t="s">
        <v>538</v>
      </c>
      <c r="AH38" s="2421" t="s">
        <v>539</v>
      </c>
      <c r="AI38" s="2421"/>
      <c r="AJ38" s="2421"/>
      <c r="AK38" s="2421" t="s">
        <v>540</v>
      </c>
      <c r="AL38" s="2421"/>
      <c r="AM38" s="2421"/>
      <c r="AN38" s="2350" t="s">
        <v>442</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443</v>
      </c>
      <c r="F40" s="1420" t="s">
        <v>444</v>
      </c>
      <c r="G40" s="1420" t="s">
        <v>445</v>
      </c>
      <c r="H40" s="1420"/>
      <c r="I40" s="1420" t="s">
        <v>495</v>
      </c>
      <c r="J40" s="1420" t="s">
        <v>448</v>
      </c>
      <c r="K40" s="1420" t="s">
        <v>496</v>
      </c>
      <c r="L40" s="1420" t="s">
        <v>424</v>
      </c>
      <c r="Q40" s="432"/>
      <c r="R40" s="432"/>
      <c r="S40" s="2329"/>
      <c r="T40" s="2265"/>
      <c r="U40" s="358"/>
      <c r="V40" s="2422"/>
      <c r="W40" s="2421"/>
      <c r="X40" s="2039" t="s">
        <v>544</v>
      </c>
      <c r="Y40" s="2039" t="s">
        <v>545</v>
      </c>
      <c r="Z40" s="2421"/>
      <c r="AA40" s="2039" t="s">
        <v>546</v>
      </c>
      <c r="AB40" s="2039" t="s">
        <v>547</v>
      </c>
      <c r="AC40" s="1545" t="s">
        <v>452</v>
      </c>
      <c r="AD40" s="2326" t="s">
        <v>453</v>
      </c>
      <c r="AE40" s="2327"/>
      <c r="AF40" s="2335"/>
      <c r="AG40" s="2422"/>
      <c r="AH40" s="2421"/>
      <c r="AI40" s="2039" t="s">
        <v>544</v>
      </c>
      <c r="AJ40" s="2039" t="s">
        <v>545</v>
      </c>
      <c r="AK40" s="2421"/>
      <c r="AL40" s="2039" t="s">
        <v>546</v>
      </c>
      <c r="AM40" s="2039" t="s">
        <v>547</v>
      </c>
      <c r="AN40" s="1545" t="s">
        <v>452</v>
      </c>
      <c r="AO40" s="2326" t="s">
        <v>453</v>
      </c>
      <c r="AP40" s="2327"/>
      <c r="AQ40" s="2335"/>
      <c r="AR40" s="2338"/>
      <c r="AS40" s="2183"/>
      <c r="AY40" s="1211">
        <v>59</v>
      </c>
    </row>
    <row s="341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548</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548</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259</v>
      </c>
      <c r="B47" s="1419" t="s">
        <v>260</v>
      </c>
      <c r="C47" s="1419" t="s">
        <v>261</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548</v>
      </c>
      <c r="E49" s="2315"/>
      <c r="F49" s="2315"/>
      <c r="G49" s="2315"/>
      <c r="H49" s="2315"/>
      <c r="I49" s="2342"/>
      <c r="J49" s="2312"/>
      <c r="K49" s="1419"/>
      <c r="L49" s="1420"/>
      <c r="P49" s="2313"/>
      <c r="Q49" s="2313"/>
      <c r="R49" s="412"/>
      <c r="S49" s="1334"/>
      <c r="T49" s="343" t="s">
        <v>491</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548</v>
      </c>
      <c r="E50" s="2315"/>
      <c r="F50" s="2315"/>
      <c r="G50" s="2315"/>
      <c r="H50" s="2315"/>
      <c r="I50" s="2312"/>
      <c r="J50" s="1419"/>
      <c r="K50" s="1419"/>
      <c r="L50" s="1420"/>
      <c r="P50" s="2313"/>
      <c r="Q50" s="1537"/>
      <c r="R50" s="412"/>
      <c r="S50" s="1334"/>
      <c r="T50" s="421" t="s">
        <v>420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548</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234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235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26964-ADB7-30E8-E28E-62B7C9E5B96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50" width="19.140625" hidden="1" customWidth="1"/>
    <col min="13" max="14" style="2792" width="12.28125" hidden="1" customWidth="1"/>
    <col min="15" max="15" style="2792" width="23.421875" hidden="1" customWidth="1"/>
    <col min="16" max="16" style="3651" width="3.00390625" customWidth="1"/>
    <col min="17" max="18" style="3648" width="3.00390625" customWidth="1"/>
    <col min="19" max="19" style="365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423</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424</v>
      </c>
      <c r="P20" s="1418"/>
      <c r="Q20" s="1498"/>
      <c r="R20" s="1498"/>
      <c r="S20" s="785"/>
      <c r="T20" s="1216" t="s">
        <v>425</v>
      </c>
      <c r="W20" s="1422"/>
      <c r="X20" s="1422"/>
      <c r="Y20" s="1422"/>
      <c r="Z20" s="1422"/>
      <c r="AA20" s="1422"/>
      <c r="AD20" s="242" t="s">
        <v>426</v>
      </c>
      <c r="AF20" s="242" t="s">
        <v>427</v>
      </c>
      <c r="AG20" s="1216" t="s">
        <v>425</v>
      </c>
      <c r="AH20" s="1422"/>
      <c r="AI20" s="1422"/>
      <c r="AJ20" s="1422"/>
      <c r="AK20" s="1422"/>
      <c r="AL20" s="1422"/>
      <c r="AO20" s="242" t="s">
        <v>428</v>
      </c>
      <c r="AQ20" s="242" t="s">
        <v>427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45406</v>
      </c>
      <c r="W28" s="2320"/>
      <c r="X28" s="2320"/>
      <c r="Y28" s="2320"/>
      <c r="Z28" s="2320"/>
      <c r="AA28" s="2320"/>
      <c r="AB28" s="2320"/>
      <c r="AC28" s="2320"/>
      <c r="AD28" s="2320"/>
      <c r="AE28" s="2320"/>
      <c r="AF28" s="382"/>
      <c r="AG28" s="2320" t="str">
        <f>IF(TITLE_DATE_PR_CHANGE="",IF(TITLE_DATE_PR="","",TITLE_DATE_PR),TITLE_DATE_PR_CHANGE)</f>
        <v>45406</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566</v>
      </c>
      <c r="W29" s="2307"/>
      <c r="X29" s="2307"/>
      <c r="Y29" s="2307"/>
      <c r="Z29" s="2307"/>
      <c r="AA29" s="2307"/>
      <c r="AB29" s="2307"/>
      <c r="AC29" s="2307"/>
      <c r="AD29" s="2307"/>
      <c r="AE29" s="2307"/>
      <c r="AF29" s="382"/>
      <c r="AG29" s="2307" t="str">
        <f>IF(TITLE_NUMBER_PR_CHANGE="",IF(TITLE_NUMBER_PR="","",TITLE_NUMBER_PR),TITLE_NUMBER_PR_CHANGE)</f>
        <v>566</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45406</v>
      </c>
      <c r="W32" s="2320"/>
      <c r="X32" s="2320"/>
      <c r="Y32" s="2320"/>
      <c r="Z32" s="2320"/>
      <c r="AA32" s="2320"/>
      <c r="AB32" s="2320"/>
      <c r="AC32" s="2320"/>
      <c r="AD32" s="2320"/>
      <c r="AE32" s="2320"/>
      <c r="AF32" s="382"/>
      <c r="AG32" s="2320" t="str">
        <f>IF(TITLE_DATE_PR_CHANGE="",IF(TITLE_DATE_PR="","",TITLE_DATE_PR),TITLE_DATE_PR_CHANGE)</f>
        <v>45406</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566</v>
      </c>
      <c r="W33" s="2307"/>
      <c r="X33" s="2307"/>
      <c r="Y33" s="2307"/>
      <c r="Z33" s="2307"/>
      <c r="AA33" s="2307"/>
      <c r="AB33" s="2307"/>
      <c r="AC33" s="2307"/>
      <c r="AD33" s="2307"/>
      <c r="AE33" s="2307"/>
      <c r="AF33" s="382"/>
      <c r="AG33" s="2307" t="str">
        <f>IF(TITLE_NUMBER_PR_CHANGE="",IF(TITLE_NUMBER_PR="","",TITLE_NUMBER_PR),TITLE_NUMBER_PR_CHANGE)</f>
        <v>566</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433</v>
      </c>
      <c r="AG34" s="382"/>
      <c r="AH34" s="1691"/>
      <c r="AI34" s="1691"/>
      <c r="AJ34" s="1691"/>
      <c r="AK34" s="1691"/>
      <c r="AL34" s="1691"/>
      <c r="AM34" s="382"/>
      <c r="AN34" s="382"/>
      <c r="AO34" s="382"/>
      <c r="AP34" s="382"/>
      <c r="AQ34" s="334" t="s">
        <v>433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87</v>
      </c>
      <c r="T37" s="2265" t="s">
        <v>434</v>
      </c>
      <c r="U37" s="357"/>
      <c r="V37" s="2330" t="s">
        <v>435</v>
      </c>
      <c r="W37" s="2331"/>
      <c r="X37" s="2331"/>
      <c r="Y37" s="2331"/>
      <c r="Z37" s="2331"/>
      <c r="AA37" s="2331"/>
      <c r="AB37" s="2331"/>
      <c r="AC37" s="2331"/>
      <c r="AD37" s="2331"/>
      <c r="AE37" s="2332"/>
      <c r="AF37" s="2333" t="s">
        <v>436</v>
      </c>
      <c r="AG37" s="2330" t="s">
        <v>435</v>
      </c>
      <c r="AH37" s="2331"/>
      <c r="AI37" s="2331"/>
      <c r="AJ37" s="2331"/>
      <c r="AK37" s="2331"/>
      <c r="AL37" s="2331"/>
      <c r="AM37" s="2331"/>
      <c r="AN37" s="2331"/>
      <c r="AO37" s="2331"/>
      <c r="AP37" s="2332"/>
      <c r="AQ37" s="2333" t="s">
        <v>437</v>
      </c>
      <c r="AR37" s="2336" t="s">
        <v>438</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442</v>
      </c>
      <c r="AD38" s="2369"/>
      <c r="AE38" s="2370"/>
      <c r="AF38" s="2334"/>
      <c r="AG38" s="2422" t="s">
        <v>538</v>
      </c>
      <c r="AH38" s="2421" t="s">
        <v>539</v>
      </c>
      <c r="AI38" s="2421"/>
      <c r="AJ38" s="2421"/>
      <c r="AK38" s="2421" t="s">
        <v>540</v>
      </c>
      <c r="AL38" s="2421"/>
      <c r="AM38" s="2421"/>
      <c r="AN38" s="2350" t="s">
        <v>442</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140</v>
      </c>
      <c r="C40" s="1426" t="s">
        <v>141</v>
      </c>
      <c r="D40" s="1426" t="s">
        <v>142</v>
      </c>
      <c r="E40" s="1420" t="s">
        <v>443</v>
      </c>
      <c r="F40" s="1420" t="s">
        <v>444</v>
      </c>
      <c r="G40" s="1420" t="s">
        <v>445</v>
      </c>
      <c r="H40" s="1420"/>
      <c r="I40" s="1420" t="s">
        <v>495</v>
      </c>
      <c r="J40" s="1420" t="s">
        <v>448</v>
      </c>
      <c r="K40" s="1420" t="s">
        <v>496</v>
      </c>
      <c r="L40" s="1420" t="s">
        <v>424</v>
      </c>
      <c r="Q40" s="432"/>
      <c r="R40" s="432"/>
      <c r="S40" s="2329"/>
      <c r="T40" s="2265"/>
      <c r="U40" s="358"/>
      <c r="V40" s="2422"/>
      <c r="W40" s="2421"/>
      <c r="X40" s="2039" t="s">
        <v>544</v>
      </c>
      <c r="Y40" s="2039" t="s">
        <v>545</v>
      </c>
      <c r="Z40" s="2421"/>
      <c r="AA40" s="2039" t="s">
        <v>546</v>
      </c>
      <c r="AB40" s="2039" t="s">
        <v>547</v>
      </c>
      <c r="AC40" s="1545" t="s">
        <v>452</v>
      </c>
      <c r="AD40" s="2326" t="s">
        <v>453</v>
      </c>
      <c r="AE40" s="2327"/>
      <c r="AF40" s="2335"/>
      <c r="AG40" s="2422"/>
      <c r="AH40" s="2421"/>
      <c r="AI40" s="2039" t="s">
        <v>544</v>
      </c>
      <c r="AJ40" s="2039" t="s">
        <v>545</v>
      </c>
      <c r="AK40" s="2421"/>
      <c r="AL40" s="2039" t="s">
        <v>546</v>
      </c>
      <c r="AM40" s="2039" t="s">
        <v>547</v>
      </c>
      <c r="AN40" s="1545" t="s">
        <v>452</v>
      </c>
      <c r="AO40" s="2326" t="s">
        <v>453</v>
      </c>
      <c r="AP40" s="2327"/>
      <c r="AQ40" s="2335"/>
      <c r="AR40" s="2338"/>
      <c r="AS40" s="2183"/>
      <c r="AY40" s="1211">
        <v>59</v>
      </c>
    </row>
    <row s="341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549</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549</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264</v>
      </c>
      <c r="B47" s="1419" t="s">
        <v>265</v>
      </c>
      <c r="C47" s="1419" t="s">
        <v>266</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549</v>
      </c>
      <c r="E49" s="2315"/>
      <c r="F49" s="2315"/>
      <c r="G49" s="2315"/>
      <c r="H49" s="2315"/>
      <c r="I49" s="2342"/>
      <c r="J49" s="2312"/>
      <c r="K49" s="1419"/>
      <c r="L49" s="1420"/>
      <c r="P49" s="2313"/>
      <c r="Q49" s="2313"/>
      <c r="R49" s="412"/>
      <c r="S49" s="1334"/>
      <c r="T49" s="343" t="s">
        <v>491</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549</v>
      </c>
      <c r="E50" s="2315"/>
      <c r="F50" s="2315"/>
      <c r="G50" s="2315"/>
      <c r="H50" s="2315"/>
      <c r="I50" s="2312"/>
      <c r="J50" s="1419"/>
      <c r="K50" s="1419"/>
      <c r="L50" s="1420"/>
      <c r="P50" s="2313"/>
      <c r="Q50" s="1537"/>
      <c r="R50" s="412"/>
      <c r="S50" s="1334"/>
      <c r="T50" s="421" t="s">
        <v>420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549</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234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235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C4E5C-91F8-6A44-D6A9-81EDDFE660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50" width="19.140625" hidden="1" customWidth="1"/>
    <col min="13" max="14" style="2792" width="12.28125" hidden="1" customWidth="1"/>
    <col min="15" max="15" style="2792" width="23.421875" hidden="1" customWidth="1"/>
    <col min="16" max="16" style="2792" width="3.7109375" hidden="1" customWidth="1"/>
    <col min="17" max="17" style="3572" width="3.7109375" hidden="1" customWidth="1"/>
    <col min="18" max="18" style="3648" width="3.00390625" customWidth="1"/>
    <col min="19" max="19" style="365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1" customFormat="1" customHeight="1" ht="14.25" hidden="1">
      <c r="M24" s="1564"/>
      <c r="N24" s="1564"/>
      <c r="O24" s="1565" t="s">
        <v>424</v>
      </c>
      <c r="P24" s="1564"/>
      <c r="Q24" s="1566"/>
      <c r="R24" s="1566"/>
      <c r="AA24" s="1563" t="s">
        <v>426</v>
      </c>
      <c r="AC24" s="1563" t="s">
        <v>427</v>
      </c>
      <c r="AD24" s="1563" t="s">
        <v>474</v>
      </c>
      <c r="AH24" s="1563" t="s">
        <v>474</v>
      </c>
      <c r="AK24" s="1563" t="s">
        <v>512</v>
      </c>
      <c r="AL24" s="1563" t="s">
        <v>474</v>
      </c>
      <c r="AP24" s="1563" t="s">
        <v>474</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45406</v>
      </c>
      <c r="W32" s="2320"/>
      <c r="X32" s="2320"/>
      <c r="Y32" s="2320"/>
      <c r="Z32" s="2320"/>
      <c r="AA32" s="2320"/>
      <c r="AB32" s="2320"/>
      <c r="AC32" s="382"/>
      <c r="AD32" s="2320" t="str">
        <f>IF(TITLE_DATE_PR_CHANGE="",IF(TITLE_DATE_PR="","",TITLE_DATE_PR),TITLE_DATE_PR_CHANGE)</f>
        <v>45406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566</v>
      </c>
      <c r="W33" s="2307"/>
      <c r="X33" s="2307"/>
      <c r="Y33" s="2307"/>
      <c r="Z33" s="2307"/>
      <c r="AA33" s="2307"/>
      <c r="AB33" s="2307"/>
      <c r="AC33" s="382"/>
      <c r="AD33" s="2307" t="str">
        <f>IF(TITLE_NUMBER_PR_CHANGE="",IF(TITLE_NUMBER_PR="","",TITLE_NUMBER_PR),TITLE_NUMBER_PR_CHANGE)</f>
        <v>566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45406</v>
      </c>
      <c r="W36" s="2320"/>
      <c r="X36" s="2320"/>
      <c r="Y36" s="2320"/>
      <c r="Z36" s="2320"/>
      <c r="AA36" s="2320"/>
      <c r="AB36" s="2320"/>
      <c r="AC36" s="382"/>
      <c r="AD36" s="2320" t="str">
        <f>IF(TITLE_DATE_PR_CHANGE="",IF(TITLE_DATE_PR="","",TITLE_DATE_PR),TITLE_DATE_PR_CHANGE)</f>
        <v>45406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566</v>
      </c>
      <c r="W37" s="2307"/>
      <c r="X37" s="2307"/>
      <c r="Y37" s="2307"/>
      <c r="Z37" s="2307"/>
      <c r="AA37" s="2307"/>
      <c r="AB37" s="2307"/>
      <c r="AC37" s="382"/>
      <c r="AD37" s="2307" t="str">
        <f>IF(TITLE_NUMBER_PR_CHANGE="",IF(TITLE_NUMBER_PR="","",TITLE_NUMBER_PR),TITLE_NUMBER_PR_CHANGE)</f>
        <v>566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443</v>
      </c>
      <c r="F44" s="1420" t="s">
        <v>444</v>
      </c>
      <c r="G44" s="1420" t="s">
        <v>445</v>
      </c>
      <c r="H44" s="1420" t="s">
        <v>446</v>
      </c>
      <c r="I44" s="1420" t="s">
        <v>447</v>
      </c>
      <c r="J44" s="1420" t="s">
        <v>448</v>
      </c>
      <c r="K44" s="1420" t="s">
        <v>449</v>
      </c>
      <c r="L44" s="1420" t="s">
        <v>424</v>
      </c>
      <c r="Q44" s="347"/>
      <c r="R44" s="432"/>
      <c r="S44" s="2329"/>
      <c r="T44" s="2265"/>
      <c r="U44" s="358"/>
      <c r="V44" s="1535" t="s">
        <v>483</v>
      </c>
      <c r="W44" s="1535" t="s">
        <v>484</v>
      </c>
      <c r="X44" s="1535" t="s">
        <v>483</v>
      </c>
      <c r="Y44" s="1535" t="s">
        <v>484</v>
      </c>
      <c r="Z44" s="1545"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452</v>
      </c>
      <c r="AY44" s="2326" t="s">
        <v>453</v>
      </c>
      <c r="AZ44" s="2327"/>
      <c r="BA44" s="2335"/>
      <c r="BB44" s="2338"/>
      <c r="BC44" s="2183"/>
      <c r="BI44" s="1211">
        <v>14</v>
      </c>
    </row>
    <row s="3412"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50" customFormat="1" customHeight="1" ht="0">
      <c r="A49" s="1399" t="s">
        <v>269</v>
      </c>
      <c r="B49" s="1399" t="s">
        <v>270</v>
      </c>
      <c r="C49" s="1399" t="s">
        <v>271</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50" customFormat="1" customHeight="1" ht="0">
      <c r="A50" s="1399" t="s">
        <v>269</v>
      </c>
      <c r="B50" s="1399" t="s">
        <v>270</v>
      </c>
      <c r="C50" s="1399" t="s">
        <v>271</v>
      </c>
      <c r="D50" s="1399" t="s">
        <v>550</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269</v>
      </c>
      <c r="B51" s="1399" t="s">
        <v>270</v>
      </c>
      <c r="C51" s="1399" t="s">
        <v>271</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550</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269</v>
      </c>
      <c r="B58" s="1399" t="s">
        <v>270</v>
      </c>
      <c r="C58" s="1399" t="s">
        <v>271</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269</v>
      </c>
      <c r="B59" s="1399" t="s">
        <v>270</v>
      </c>
      <c r="C59" s="1399" t="s">
        <v>271</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234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235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DEDA3-6B37-E2AA-7F98-E84929D1451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50"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122</v>
      </c>
      <c r="AF24" s="1692">
        <v>1</v>
      </c>
    </row>
    <row customHeight="1" ht="11.549999999999999">
      <c r="E25" s="767"/>
      <c r="F25" s="2423" t="s">
        <v>111</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308</v>
      </c>
      <c r="F28" s="2426"/>
      <c r="G28" s="2426"/>
      <c r="H28" s="1701"/>
      <c r="I28" s="1701"/>
      <c r="J28" s="2183"/>
      <c r="AF28" s="1687">
        <v>11</v>
      </c>
    </row>
    <row customHeight="1" ht="24">
      <c r="E29" s="1702" t="s">
        <v>87</v>
      </c>
      <c r="F29" s="1709" t="s">
        <v>310</v>
      </c>
      <c r="G29" s="1709" t="s">
        <v>572</v>
      </c>
      <c r="H29" s="1709" t="s">
        <v>311</v>
      </c>
      <c r="I29" s="1709" t="s">
        <v>311</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558</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558</v>
      </c>
      <c r="H32" s="613"/>
      <c r="I32" s="613"/>
      <c r="J32" s="345" t="str">
        <f>FHD_NOTE_P_3</f>
        <v/>
      </c>
      <c r="K32" s="1692" t="str">
        <f>IF((LEN(E32)-LEN(SUBSTITUTE(E32,".","")))/LEN(".")=1,"p","")</f>
        <v>p</v>
      </c>
      <c r="AF32" s="1687">
        <v>11</v>
      </c>
    </row>
    <row customHeight="1" ht="11.25" hidden="1">
      <c r="A33" s="2427" t="s">
        <v>574</v>
      </c>
      <c r="D33" s="1694"/>
      <c r="E33" s="602" t="str">
        <f>FHD_NUM_P_4</f>
        <v/>
      </c>
      <c r="F33" s="1580" t="str">
        <f>FHD_P_4</f>
        <v/>
      </c>
      <c r="G33" s="1934" t="s">
        <v>558</v>
      </c>
      <c r="H33" s="614">
        <f>SUMIF($F34:$F40,$F3,H34:H40)</f>
        <v>0</v>
      </c>
      <c r="I33" s="614">
        <f>SUMIF($F34:$F40,$F3,I34:I40)</f>
        <v>0</v>
      </c>
      <c r="J33" s="345" t="str">
        <f>FHD_NOTE_P_4</f>
        <v/>
      </c>
      <c r="K33" s="1692" t="str">
        <f>IF((LEN(E33)-LEN(SUBSTITUTE(E33,".","")))/LEN(".")=1,"p","")</f>
        <v/>
      </c>
      <c r="AF33" s="1687">
        <v>0</v>
      </c>
    </row>
    <row s="3412"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12"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12"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12"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12"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12"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579</v>
      </c>
      <c r="C47" s="1692"/>
      <c r="D47" s="631"/>
      <c r="E47" s="602" t="str">
        <f>FHD_NUM_P_11</f>
        <v/>
      </c>
      <c r="F47" s="1580" t="str">
        <f>FHD_P_11</f>
        <v/>
      </c>
      <c r="G47" s="1934" t="s">
        <v>558</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580</v>
      </c>
      <c r="C48" s="1692"/>
      <c r="D48" s="1694"/>
      <c r="E48" s="602" t="str">
        <f>FHD_NUM_P_12</f>
        <v>2.3</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501"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01"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501"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558</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314</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558</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314</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584</v>
      </c>
      <c r="C72" s="1692"/>
      <c r="D72" s="1694"/>
      <c r="E72" s="602" t="str">
        <f>FHD_NUM_P_34</f>
        <v/>
      </c>
      <c r="F72" s="1936" t="str">
        <f>FHD_P_34</f>
        <v/>
      </c>
      <c r="G72" s="1934" t="s">
        <v>558</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558</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586</v>
      </c>
      <c r="C82" s="791"/>
      <c r="D82" s="789"/>
      <c r="E82" s="602" t="str">
        <f>FHD_NUM_P_44</f>
        <v>7</v>
      </c>
      <c r="F82" s="1936" t="str">
        <f>FHD_P_44</f>
        <v>Объём поднятой воды</v>
      </c>
      <c r="G82" s="1937" t="s">
        <v>587</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587</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587</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587</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9" customFormat="1" customHeight="1" ht="18.75" hidden="1">
      <c r="A99" s="2427" t="s">
        <v>591</v>
      </c>
      <c r="C99" s="1692"/>
      <c r="D99" s="1694"/>
      <c r="E99" s="602" t="str">
        <f>FHD_NUM_P_61</f>
        <v/>
      </c>
      <c r="F99" s="1936" t="str">
        <f>FHD_P_61</f>
        <v/>
      </c>
      <c r="G99" s="1934" t="s">
        <v>562</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592</v>
      </c>
      <c r="G101" s="628"/>
      <c r="H101" s="629"/>
      <c r="I101" s="629"/>
      <c r="J101" s="1060" t="s">
        <v>593</v>
      </c>
      <c r="K101" s="599"/>
      <c r="AF101" s="1687">
        <v>0</v>
      </c>
    </row>
    <row s="2849" customFormat="1" customHeight="1" ht="18.75" hidden="1">
      <c r="A102" s="2427"/>
      <c r="C102" s="1692"/>
      <c r="D102" s="1694"/>
      <c r="E102" s="602" t="str">
        <f>FHD_NUM_P_62</f>
        <v/>
      </c>
      <c r="F102" s="1936" t="str">
        <f>FHD_P_62</f>
        <v/>
      </c>
      <c r="G102" s="1933" t="s">
        <v>562</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589</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594</v>
      </c>
      <c r="D104" s="1694"/>
      <c r="E104" s="602" t="str">
        <f>FHD_NUM_P_64</f>
        <v/>
      </c>
      <c r="F104" s="1936" t="str">
        <f>FHD_P_64</f>
        <v/>
      </c>
      <c r="G104" s="1933" t="s">
        <v>589</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589</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589</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589</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589</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589</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595</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hidden="1">
      <c r="A113" s="1045" t="s">
        <v>597</v>
      </c>
      <c r="D113" s="1694"/>
      <c r="E113" s="602" t="str">
        <f>FHD_NUM_P_73</f>
        <v/>
      </c>
      <c r="F113" s="1936" t="str">
        <f>FHD_P_73</f>
        <v/>
      </c>
      <c r="G113" s="1026" t="s">
        <v>596</v>
      </c>
      <c r="H113" s="1024"/>
      <c r="I113" s="1024"/>
      <c r="J113" s="345" t="str">
        <f>FHD_NOTE_P_73</f>
        <v/>
      </c>
      <c r="K113" s="599"/>
      <c r="AF113" s="1687">
        <v>0</v>
      </c>
    </row>
    <row customHeight="1" ht="33.75">
      <c r="A114" s="1045" t="s">
        <v>598</v>
      </c>
      <c r="D114" s="1694"/>
      <c r="E114" s="602" t="str">
        <f>FHD_NUM_P_74</f>
        <v>13</v>
      </c>
      <c r="F114" s="1936" t="str">
        <f>FHD_P_74</f>
        <v>Удельный расход электрической энергии на подачу воды в сеть</v>
      </c>
      <c r="G114" s="1932" t="s">
        <v>599</v>
      </c>
      <c r="H114" s="633"/>
      <c r="I114" s="633"/>
      <c r="J114" s="345" t="str">
        <f>FHD_NOTE_P_74</f>
        <v/>
      </c>
      <c r="K114" s="599"/>
      <c r="AF114" s="1687">
        <v>0</v>
      </c>
    </row>
    <row s="2774" customFormat="1" customHeight="1" ht="18.75">
      <c r="A115" s="2429" t="s">
        <v>600</v>
      </c>
      <c r="B115" s="966"/>
      <c r="C115" s="791"/>
      <c r="D115" s="789"/>
      <c r="E115" s="602" t="str">
        <f>FHD_NUM_P_75</f>
        <v>14</v>
      </c>
      <c r="F115" s="1936" t="str">
        <f>FHD_P_75</f>
        <v>Расход воды на собственные нужды, в том числе:</v>
      </c>
      <c r="G115" s="1932" t="s">
        <v>564</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564</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564</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603</v>
      </c>
      <c r="D120" s="1694"/>
      <c r="E120" s="602" t="str">
        <f>FHD_NUM_P_78</f>
        <v/>
      </c>
      <c r="F120" s="1936" t="str">
        <f>FHD_P_78</f>
        <v/>
      </c>
      <c r="G120" s="1933" t="s">
        <v>566</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592</v>
      </c>
      <c r="G122" s="628"/>
      <c r="H122" s="629"/>
      <c r="I122" s="629"/>
      <c r="J122" s="1060" t="s">
        <v>604</v>
      </c>
      <c r="K122" s="599"/>
      <c r="AF122" s="1687">
        <v>0</v>
      </c>
    </row>
    <row customHeight="1" ht="22.5" hidden="1">
      <c r="A123" s="2427"/>
      <c r="D123" s="1694"/>
      <c r="E123" s="602" t="str">
        <f>FHD_NUM_P_79</f>
        <v/>
      </c>
      <c r="F123" s="1936" t="str">
        <f>FHD_P_79</f>
        <v/>
      </c>
      <c r="G123" s="1934" t="s">
        <v>568</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592</v>
      </c>
      <c r="G125" s="628"/>
      <c r="H125" s="629"/>
      <c r="I125" s="629"/>
      <c r="J125" s="1060" t="s">
        <v>605</v>
      </c>
      <c r="K125" s="599"/>
      <c r="AF125" s="1687">
        <v>0</v>
      </c>
    </row>
    <row customHeight="1" ht="22.5" hidden="1">
      <c r="A126" s="2427"/>
      <c r="D126" s="1694"/>
      <c r="E126" s="602" t="str">
        <f>FHD_NUM_P_80</f>
        <v/>
      </c>
      <c r="F126" s="1936" t="str">
        <f>FHD_P_80</f>
        <v/>
      </c>
      <c r="G126" s="1934" t="s">
        <v>606</v>
      </c>
      <c r="H126" s="613"/>
      <c r="I126" s="613"/>
      <c r="J126" s="345" t="str">
        <f>FHD_NOTE_P_80</f>
        <v/>
      </c>
      <c r="K126" s="599"/>
      <c r="AF126" s="1687">
        <v>0</v>
      </c>
    </row>
    <row customHeight="1" ht="18.75" hidden="1">
      <c r="A127" s="2427"/>
      <c r="D127" s="1694"/>
      <c r="E127" s="602" t="str">
        <f>FHD_NUM_P_81</f>
        <v/>
      </c>
      <c r="F127" s="1936" t="str">
        <f>FHD_P_81</f>
        <v/>
      </c>
      <c r="G127" s="1934" t="s">
        <v>607</v>
      </c>
      <c r="H127" s="613"/>
      <c r="I127" s="613"/>
      <c r="J127" s="345" t="str">
        <f>FHD_NOTE_P_81</f>
        <v/>
      </c>
      <c r="K127" s="599"/>
      <c r="AF127" s="1687">
        <v>0</v>
      </c>
    </row>
    <row customHeight="1" ht="18.75" hidden="1">
      <c r="A128" s="2427"/>
      <c r="C128" s="1692" t="s">
        <v>594</v>
      </c>
      <c r="D128" s="1694"/>
      <c r="E128" s="602" t="str">
        <f>FHD_NUM_P_82</f>
        <v/>
      </c>
      <c r="F128" s="1936" t="str">
        <f>FHD_P_82</f>
        <v/>
      </c>
      <c r="G128" s="1934" t="s">
        <v>314</v>
      </c>
      <c r="H128" s="457"/>
      <c r="I128" s="457"/>
      <c r="J128" s="345" t="str">
        <f>FHD_NOTE_P_82</f>
        <v/>
      </c>
      <c r="K128" s="599"/>
      <c r="AF128" s="1687">
        <v>0</v>
      </c>
    </row>
    <row customHeight="1" ht="18.75" hidden="1">
      <c r="A129" s="2427"/>
      <c r="C129" s="1692" t="s">
        <v>594</v>
      </c>
      <c r="D129" s="1694"/>
      <c r="E129" s="602" t="str">
        <f>FHD_NUM_P_83</f>
        <v/>
      </c>
      <c r="F129" s="1580" t="str">
        <f>FHD_P_83</f>
        <v/>
      </c>
      <c r="G129" s="1934" t="s">
        <v>314</v>
      </c>
      <c r="H129" s="457"/>
      <c r="I129" s="457"/>
      <c r="J129" s="345" t="str">
        <f>FHD_NOTE_P_83</f>
        <v/>
      </c>
      <c r="K129" s="599"/>
      <c r="AF129" s="1687">
        <v>0</v>
      </c>
    </row>
    <row customHeight="1" ht="18.75" hidden="1">
      <c r="A130" s="2427"/>
      <c r="C130" s="1692" t="s">
        <v>594</v>
      </c>
      <c r="D130" s="1694"/>
      <c r="E130" s="602" t="str">
        <f>FHD_NUM_P_84</f>
        <v/>
      </c>
      <c r="F130" s="1580" t="str">
        <f>FHD_P_84</f>
        <v/>
      </c>
      <c r="G130" s="1934" t="s">
        <v>314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12"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2"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12"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12"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12"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12"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12"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12"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12"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12"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12"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12"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12"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12"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12"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12"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12"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12"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12"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12"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12"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12"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12"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12"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12"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12"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12"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12"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12"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12"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12"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12"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12"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12"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12"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12"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12"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12"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12"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12"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12"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12"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12"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12"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12"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12"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12"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12"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12"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12"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12"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12"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12"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12"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12"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12"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12"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12"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12"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12"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12"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12"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12"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12"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12"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12"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12"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12"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12"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12"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12"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12"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12"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12"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12"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12"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12"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12"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12"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12"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12"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12"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12"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12"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12"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12"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12"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12"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91F9-E63D-FBAF-653F-4E0F3C66845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12"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308</v>
      </c>
      <c r="F9" s="2158"/>
      <c r="G9" s="2158"/>
      <c r="H9" s="2158"/>
      <c r="I9" s="2158"/>
      <c r="J9" s="2158"/>
      <c r="K9" s="2158"/>
      <c r="L9" s="2158"/>
      <c r="M9" s="2158"/>
      <c r="N9" s="2158"/>
      <c r="O9" s="2158"/>
      <c r="P9" s="2158"/>
      <c r="Q9" s="2158"/>
      <c r="R9" s="2159"/>
      <c r="S9" s="2183" t="s">
        <v>309</v>
      </c>
      <c r="T9" s="390"/>
      <c r="CF9" s="561">
        <v>19</v>
      </c>
    </row>
    <row customHeight="1" ht="48.29999999999999">
      <c r="D10" s="607" t="s">
        <v>87</v>
      </c>
      <c r="E10" s="2183" t="s">
        <v>87</v>
      </c>
      <c r="F10" s="2183"/>
      <c r="G10" s="577" t="s">
        <v>310</v>
      </c>
      <c r="H10" s="2183" t="s">
        <v>87</v>
      </c>
      <c r="I10" s="2183"/>
      <c r="J10" s="577" t="s">
        <v>608</v>
      </c>
      <c r="K10" s="577" t="s">
        <v>609</v>
      </c>
      <c r="L10" s="2183" t="s">
        <v>87</v>
      </c>
      <c r="M10" s="2183"/>
      <c r="N10" s="577" t="s">
        <v>610</v>
      </c>
      <c r="O10" s="577" t="s">
        <v>611</v>
      </c>
      <c r="P10" s="577" t="s">
        <v>612</v>
      </c>
      <c r="Q10" s="577" t="s">
        <v>613</v>
      </c>
      <c r="R10" s="577" t="s">
        <v>614</v>
      </c>
      <c r="S10" s="2183"/>
      <c r="T10" s="390"/>
      <c r="CF10" s="561">
        <v>46</v>
      </c>
    </row>
    <row s="2850" customFormat="1" customHeight="1" ht="15" hidden="1">
      <c r="A11" s="1108"/>
      <c r="D11" s="1081" t="s">
        <v>115</v>
      </c>
      <c r="E11" s="1081"/>
      <c r="F11" s="1081" t="s">
        <v>102</v>
      </c>
      <c r="G11" s="1081" t="s">
        <v>89</v>
      </c>
      <c r="H11" s="1081"/>
      <c r="I11" s="1081" t="s">
        <v>90</v>
      </c>
      <c r="J11" s="1081" t="s">
        <v>116</v>
      </c>
      <c r="K11" s="1081" t="s">
        <v>91</v>
      </c>
      <c r="L11" s="1081"/>
      <c r="M11" s="1081" t="s">
        <v>92</v>
      </c>
      <c r="N11" s="1081" t="s">
        <v>117</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12" customFormat="1" customHeight="1" ht="1.05">
      <c r="A13" s="677"/>
      <c r="B13" s="622"/>
      <c r="D13" s="604" t="s">
        <v>384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122</v>
      </c>
      <c r="B14" s="680"/>
      <c r="C14" s="680"/>
      <c r="D14" s="2436" t="s">
        <v>115</v>
      </c>
      <c r="E14" s="2433" t="s">
        <v>111</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26164-1A8A-C66C-BB26-9D4E8917061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2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122</v>
      </c>
      <c r="AK9" s="1692">
        <v>1</v>
      </c>
    </row>
    <row customHeight="1" ht="11.549999999999999">
      <c r="E10" s="2106" t="s">
        <v>626</v>
      </c>
      <c r="I10" s="767"/>
      <c r="J10" s="2423" t="s">
        <v>111</v>
      </c>
      <c r="K10" s="2424"/>
      <c r="L10" s="2085" t="str">
        <f>IF(L9="","",INDEX(DIFFERENTIATION_UNMERGE_VD,MATCH(L9,DIFFERENTIATION_ID_DIFF,0)))</f>
        <v/>
      </c>
      <c r="M10" s="2085">
        <f>IF(M9="","",INDEX(DIFFERENTIATION_UNMERGE_VD,MATCH(M9,DIFFERENTIATION_ID_DIFF,0)))</f>
        <v>0</v>
      </c>
      <c r="O10" s="2183" t="s">
        <v>309</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308</v>
      </c>
      <c r="J13" s="2426"/>
      <c r="K13" s="2426"/>
      <c r="L13" s="2083"/>
      <c r="M13" s="2123"/>
      <c r="O13" s="2183"/>
      <c r="AK13" s="1687">
        <v>11</v>
      </c>
    </row>
    <row customHeight="1" ht="24">
      <c r="I14" s="2076" t="s">
        <v>87</v>
      </c>
      <c r="J14" s="2076" t="s">
        <v>310</v>
      </c>
      <c r="K14" s="2076" t="s">
        <v>572</v>
      </c>
      <c r="L14" s="2116" t="s">
        <v>311</v>
      </c>
      <c r="M14" s="2117" t="s">
        <v>311</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314</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50" customFormat="1" customHeight="1" ht="17.25" hidden="1">
      <c r="A17" s="1223"/>
      <c r="B17" s="1223"/>
      <c r="C17" s="1223"/>
      <c r="D17" s="1223"/>
      <c r="E17" s="1223"/>
      <c r="H17" s="1380"/>
      <c r="I17" s="1069" t="s">
        <v>642</v>
      </c>
      <c r="J17" s="1047"/>
      <c r="K17" s="1069"/>
      <c r="L17" s="1048"/>
      <c r="M17" s="1048"/>
      <c r="O17" s="1441"/>
      <c r="AK17" s="1692">
        <v>1</v>
      </c>
    </row>
    <row s="2849"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9"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314</v>
      </c>
      <c r="L34" s="441"/>
      <c r="M34" s="1220"/>
      <c r="N34" s="599"/>
      <c r="O34" s="1581" t="s">
        <v>637</v>
      </c>
      <c r="P34" s="599"/>
      <c r="AK34" s="1687">
        <v>103</v>
      </c>
    </row>
    <row s="3412"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12"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12"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12"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12"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12"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12"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12"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12"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12"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12"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12"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12"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12"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12"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12"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12"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12"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12"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12"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12"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12"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12"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12"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12"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12"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12"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12"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12"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12"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12"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12"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12"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12"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12"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12"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12"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12"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12"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12"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12"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12"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12"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12"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12"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12"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12"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12"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12"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12"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12"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12"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12"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12"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12"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12"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12"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12"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12"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12"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12"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12"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12"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12"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12"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12"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12"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12"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12"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12"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12"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12"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12"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12"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12"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12"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12"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12"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12"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12"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12"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12"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12"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12"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12"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12"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12"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12"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12"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12"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12"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12"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12"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12"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12"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12"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12"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12"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12"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12"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12"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12"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12"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12"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12"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12"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12"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12"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12"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12"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12"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12"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12"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12"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12"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12"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12"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12"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12"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12"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12"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12"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12"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12"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12"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12"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12"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12"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12"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12"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12"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12"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12"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12"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12"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12"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12"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12"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12"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12"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12"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12"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12"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12"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12"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12"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12"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12"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12"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12"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12"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12"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12"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12"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12"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154</v>
      </c>
      <c r="C204" s="1043" t="s">
        <v>154</v>
      </c>
      <c r="D204" s="1043" t="s">
        <v>154</v>
      </c>
      <c r="E204" s="1043" t="s">
        <v>154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82744-9245-8DFE-649A-E15D655D745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51" width="9.140625" hidden="1" customWidth="1"/>
    <col min="6" max="7" style="2849" width="9.140625" hidden="1" customWidth="1"/>
    <col min="8" max="8" style="3648"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5"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103</v>
      </c>
      <c r="I2" s="2080"/>
      <c r="J2" s="1738"/>
      <c r="K2" s="2074" t="s">
        <v>314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05"/>
      <c r="K6" s="2305"/>
      <c r="L6" s="2305"/>
      <c r="M6" s="322"/>
      <c r="W6" s="1687">
        <v>17</v>
      </c>
    </row>
    <row customHeight="1" ht="14.699999999999998">
      <c r="H7" s="432"/>
      <c r="I7" s="513"/>
      <c r="J7" s="519"/>
      <c r="K7" s="519"/>
      <c r="L7" s="808"/>
      <c r="M7" s="249"/>
      <c r="W7" s="1687">
        <v>14</v>
      </c>
    </row>
    <row customHeight="1" ht="14.699999999999998">
      <c r="H8" s="432"/>
      <c r="I8" s="2442" t="s">
        <v>308</v>
      </c>
      <c r="J8" s="2443"/>
      <c r="K8" s="2443"/>
      <c r="L8" s="2444"/>
      <c r="M8" s="2445" t="s">
        <v>309</v>
      </c>
      <c r="W8" s="1687">
        <v>14</v>
      </c>
    </row>
    <row customHeight="1" ht="35.699999999999996">
      <c r="E9" s="2107" t="s">
        <v>624</v>
      </c>
      <c r="F9" s="2107" t="s">
        <v>630</v>
      </c>
      <c r="H9" s="432"/>
      <c r="I9" s="2081" t="s">
        <v>87</v>
      </c>
      <c r="J9" s="2082" t="s">
        <v>310</v>
      </c>
      <c r="K9" s="2120" t="s">
        <v>572</v>
      </c>
      <c r="L9" s="2121" t="s">
        <v>311</v>
      </c>
      <c r="M9" s="2445"/>
      <c r="W9" s="1687">
        <v>34</v>
      </c>
    </row>
    <row customHeight="1" ht="35.699999999999996">
      <c r="B10" s="2109" t="s">
        <v>696</v>
      </c>
      <c r="C10" s="2109" t="s">
        <v>697</v>
      </c>
      <c r="D10" s="2108" t="s">
        <v>633</v>
      </c>
      <c r="E10" s="2112" t="s">
        <v>634</v>
      </c>
      <c r="F10" s="2112" t="s">
        <v>634</v>
      </c>
      <c r="H10" s="432"/>
      <c r="I10" s="2080" t="s">
        <v>115</v>
      </c>
      <c r="J10" s="1942" t="s">
        <v>698</v>
      </c>
      <c r="K10" s="2074" t="s">
        <v>314</v>
      </c>
      <c r="L10" s="874"/>
      <c r="M10" s="353" t="s">
        <v>699</v>
      </c>
      <c r="W10" s="1687">
        <v>34</v>
      </c>
    </row>
    <row customHeight="1" ht="50.25">
      <c r="B11" s="2109" t="s">
        <v>700</v>
      </c>
      <c r="C11" s="2109" t="s">
        <v>701</v>
      </c>
      <c r="D11" s="2108" t="s">
        <v>633</v>
      </c>
      <c r="E11" s="2112" t="s">
        <v>634</v>
      </c>
      <c r="F11" s="2112" t="s">
        <v>634</v>
      </c>
      <c r="H11" s="432"/>
      <c r="I11" s="2080" t="s">
        <v>102</v>
      </c>
      <c r="J11" s="1942" t="s">
        <v>702</v>
      </c>
      <c r="K11" s="2074" t="s">
        <v>314</v>
      </c>
      <c r="L11" s="874"/>
      <c r="M11" s="353" t="s">
        <v>699</v>
      </c>
      <c r="W11" s="1687">
        <v>48</v>
      </c>
    </row>
    <row customHeight="1" ht="48.29999999999999">
      <c r="B12" s="2109" t="s">
        <v>703</v>
      </c>
      <c r="C12" s="2109" t="s">
        <v>704</v>
      </c>
      <c r="D12" s="2108" t="s">
        <v>633</v>
      </c>
      <c r="E12" s="2112" t="s">
        <v>634</v>
      </c>
      <c r="F12" s="2112" t="s">
        <v>634</v>
      </c>
      <c r="H12" s="1744"/>
      <c r="I12" s="2080" t="s">
        <v>89</v>
      </c>
      <c r="J12" s="2087" t="s">
        <v>705</v>
      </c>
      <c r="K12" s="2074" t="s">
        <v>314</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46B47-DFB3-05FE-EC6C-D16DBEACC3C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122</v>
      </c>
      <c r="AF9" s="1692">
        <v>4</v>
      </c>
    </row>
    <row customHeight="1" ht="11.549999999999999">
      <c r="E10" s="767"/>
      <c r="F10" s="2423" t="s">
        <v>111</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308</v>
      </c>
      <c r="F13" s="2426"/>
      <c r="G13" s="2426"/>
      <c r="H13" s="1607"/>
      <c r="I13" s="1607"/>
      <c r="J13" s="2183"/>
      <c r="AF13" s="1687">
        <v>11</v>
      </c>
    </row>
    <row customHeight="1" ht="24">
      <c r="E14" s="1695" t="s">
        <v>87</v>
      </c>
      <c r="F14" s="1690" t="s">
        <v>310</v>
      </c>
      <c r="G14" s="1690" t="s">
        <v>572</v>
      </c>
      <c r="H14" s="1690" t="s">
        <v>311</v>
      </c>
      <c r="I14" s="1690" t="s">
        <v>311</v>
      </c>
      <c r="J14" s="2183"/>
      <c r="AF14" s="1687">
        <v>23</v>
      </c>
    </row>
    <row customHeight="1" ht="19.95">
      <c r="D15" s="1694"/>
      <c r="E15" s="1686" t="s">
        <v>115</v>
      </c>
      <c r="F15" s="763" t="s">
        <v>710</v>
      </c>
      <c r="G15" s="1702" t="s">
        <v>558</v>
      </c>
      <c r="H15" s="613"/>
      <c r="I15" s="613"/>
      <c r="J15" s="345" t="s">
        <v>711</v>
      </c>
      <c r="K15" s="599" t="s">
        <v>636</v>
      </c>
      <c r="AF15" s="1687">
        <v>19</v>
      </c>
    </row>
    <row customHeight="1" ht="35.699999999999996">
      <c r="D16" s="1694"/>
      <c r="E16" s="1686" t="s">
        <v>102</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315</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318</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9"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9" customFormat="1" customHeight="1" ht="24">
      <c r="A36" s="1045" t="s">
        <v>584</v>
      </c>
      <c r="C36" s="1692"/>
      <c r="D36" s="1694"/>
      <c r="E36" s="1720" t="s">
        <v>89</v>
      </c>
      <c r="F36" s="763" t="s">
        <v>754</v>
      </c>
      <c r="G36" s="1699" t="s">
        <v>558</v>
      </c>
      <c r="H36" s="613"/>
      <c r="I36" s="613"/>
      <c r="J36" s="345" t="s">
        <v>755</v>
      </c>
      <c r="K36" s="599"/>
      <c r="L36" s="1692"/>
      <c r="M36" s="1692"/>
      <c r="R36" s="1692"/>
      <c r="U36" s="600"/>
      <c r="AA36" s="1688"/>
      <c r="AB36" s="1688"/>
      <c r="AC36" s="1688"/>
      <c r="AD36" s="1688"/>
      <c r="AE36" s="1688"/>
      <c r="AF36" s="1216">
        <v>23</v>
      </c>
    </row>
    <row s="2849" customFormat="1" customHeight="1" ht="35.699999999999996">
      <c r="A37" s="1045"/>
      <c r="C37" s="1692"/>
      <c r="D37" s="1694"/>
      <c r="E37" s="1720" t="s">
        <v>332</v>
      </c>
      <c r="F37" s="1010" t="s">
        <v>756</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90</v>
      </c>
      <c r="F38" s="763" t="s">
        <v>757</v>
      </c>
      <c r="G38" s="1699" t="s">
        <v>558</v>
      </c>
      <c r="H38" s="613"/>
      <c r="I38" s="613"/>
      <c r="J38" s="345" t="s">
        <v>758</v>
      </c>
      <c r="K38" s="599"/>
      <c r="L38" s="1692"/>
      <c r="M38" s="1692"/>
      <c r="R38" s="1692"/>
      <c r="U38" s="600"/>
      <c r="AA38" s="1688"/>
      <c r="AB38" s="1688"/>
      <c r="AC38" s="1688"/>
      <c r="AD38" s="1688"/>
      <c r="AE38" s="1688"/>
      <c r="AF38" s="1216">
        <v>19</v>
      </c>
    </row>
    <row s="2849"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9"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9"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9"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9" customFormat="1" customHeight="1" ht="35.699999999999996">
      <c r="A43" s="1043"/>
      <c r="C43" s="1692" t="s">
        <v>594</v>
      </c>
      <c r="D43" s="1694"/>
      <c r="E43" s="1720" t="s">
        <v>116</v>
      </c>
      <c r="F43" s="763" t="s">
        <v>635</v>
      </c>
      <c r="G43" s="1702" t="s">
        <v>771</v>
      </c>
      <c r="H43" s="457"/>
      <c r="I43" s="457"/>
      <c r="J43" s="345" t="s">
        <v>772</v>
      </c>
      <c r="K43" s="599"/>
      <c r="L43" s="1692"/>
      <c r="M43" s="1692"/>
      <c r="R43" s="1692"/>
      <c r="U43" s="600"/>
      <c r="AA43" s="1688"/>
      <c r="AB43" s="1688"/>
      <c r="AC43" s="1688"/>
      <c r="AD43" s="1688"/>
      <c r="AE43" s="1688"/>
      <c r="AF43" s="1216">
        <v>34</v>
      </c>
    </row>
    <row s="2849" customFormat="1" customHeight="1" ht="35.699999999999996">
      <c r="A44" s="1043"/>
      <c r="C44" s="1692"/>
      <c r="D44" s="1694"/>
      <c r="E44" s="1720" t="s">
        <v>91</v>
      </c>
      <c r="F44" s="763" t="s">
        <v>773</v>
      </c>
      <c r="G44" s="1699" t="s">
        <v>774</v>
      </c>
      <c r="H44" s="601"/>
      <c r="I44" s="601"/>
      <c r="J44" s="345" t="s">
        <v>775</v>
      </c>
      <c r="K44" s="599"/>
      <c r="L44" s="1692"/>
      <c r="M44" s="1692"/>
      <c r="R44" s="1692"/>
      <c r="U44" s="600"/>
      <c r="AA44" s="1688"/>
      <c r="AB44" s="1688"/>
      <c r="AC44" s="1688"/>
      <c r="AD44" s="1688"/>
      <c r="AE44" s="1688"/>
      <c r="AF44" s="1216">
        <v>34</v>
      </c>
    </row>
    <row s="2849" customFormat="1" customHeight="1" ht="24">
      <c r="A45" s="1043"/>
      <c r="C45" s="1692"/>
      <c r="D45" s="1694"/>
      <c r="E45" s="1720" t="s">
        <v>92</v>
      </c>
      <c r="F45" s="763" t="s">
        <v>776</v>
      </c>
      <c r="G45" s="1710" t="s">
        <v>777</v>
      </c>
      <c r="H45" s="601"/>
      <c r="I45" s="601"/>
      <c r="J45" s="345" t="s">
        <v>778</v>
      </c>
      <c r="K45" s="599"/>
      <c r="L45" s="1692"/>
      <c r="M45" s="1692"/>
      <c r="R45" s="1692"/>
      <c r="U45" s="600"/>
      <c r="AA45" s="1688"/>
      <c r="AB45" s="1688"/>
      <c r="AC45" s="1688"/>
      <c r="AD45" s="1688"/>
      <c r="AE45" s="1688"/>
      <c r="AF45" s="1216">
        <v>23</v>
      </c>
    </row>
    <row s="2849" customFormat="1" customHeight="1" ht="19.95">
      <c r="A46" s="1043"/>
      <c r="C46" s="1692"/>
      <c r="D46" s="1694"/>
      <c r="E46" s="1720" t="s">
        <v>117</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1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2"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5C493-9FF8-725B-9A26-16CC97CF779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2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122</v>
      </c>
      <c r="AF9" s="1692">
        <v>1</v>
      </c>
    </row>
    <row customHeight="1" ht="11.549999999999999">
      <c r="E10" s="767"/>
      <c r="F10" s="2423" t="s">
        <v>111</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308</v>
      </c>
      <c r="F13" s="2426"/>
      <c r="G13" s="2426"/>
      <c r="H13" s="1712"/>
      <c r="I13" s="1712"/>
      <c r="J13" s="2183"/>
      <c r="AF13" s="1687">
        <v>11</v>
      </c>
    </row>
    <row customHeight="1" ht="24">
      <c r="E14" s="1713" t="s">
        <v>87</v>
      </c>
      <c r="F14" s="1716" t="s">
        <v>310</v>
      </c>
      <c r="G14" s="1716" t="s">
        <v>572</v>
      </c>
      <c r="H14" s="1716" t="s">
        <v>311</v>
      </c>
      <c r="I14" s="1716" t="s">
        <v>311</v>
      </c>
      <c r="J14" s="2183"/>
      <c r="AF14" s="1687">
        <v>23</v>
      </c>
    </row>
    <row customHeight="1" ht="19.95">
      <c r="D15" s="1694"/>
      <c r="E15" s="1686" t="s">
        <v>115</v>
      </c>
      <c r="F15" s="763" t="s">
        <v>781</v>
      </c>
      <c r="G15" s="1713" t="s">
        <v>558</v>
      </c>
      <c r="H15" s="613"/>
      <c r="I15" s="613"/>
      <c r="J15" s="345" t="s">
        <v>782</v>
      </c>
      <c r="K15" s="599" t="s">
        <v>636</v>
      </c>
      <c r="AF15" s="1687">
        <v>19</v>
      </c>
    </row>
    <row customHeight="1" ht="24">
      <c r="D16" s="1694"/>
      <c r="E16" s="1686" t="s">
        <v>102</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315</v>
      </c>
      <c r="F20" s="1723" t="s">
        <v>789</v>
      </c>
      <c r="G20" s="1710" t="s">
        <v>558</v>
      </c>
      <c r="H20" s="613"/>
      <c r="I20" s="613"/>
      <c r="J20" s="345"/>
      <c r="K20" s="599"/>
      <c r="AF20" s="1687">
        <v>34</v>
      </c>
    </row>
    <row customHeight="1" ht="48.29999999999999">
      <c r="D21" s="1694"/>
      <c r="E21" s="1720" t="s">
        <v>318</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9"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9" customFormat="1" customHeight="1" ht="24">
      <c r="A30" s="1043"/>
      <c r="C30" s="1692"/>
      <c r="D30" s="1694"/>
      <c r="E30" s="1720" t="s">
        <v>89</v>
      </c>
      <c r="F30" s="1717" t="s">
        <v>797</v>
      </c>
      <c r="G30" s="1710" t="s">
        <v>558</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90</v>
      </c>
      <c r="F31" s="1717" t="s">
        <v>798</v>
      </c>
      <c r="G31" s="1710" t="s">
        <v>558</v>
      </c>
      <c r="H31" s="613"/>
      <c r="I31" s="613"/>
      <c r="J31" s="345" t="s">
        <v>799</v>
      </c>
      <c r="K31" s="599"/>
      <c r="L31" s="1692"/>
      <c r="M31" s="1692"/>
      <c r="R31" s="1692"/>
      <c r="U31" s="600"/>
      <c r="AA31" s="1688"/>
      <c r="AB31" s="1688"/>
      <c r="AC31" s="1688"/>
      <c r="AD31" s="1688"/>
      <c r="AE31" s="1688"/>
      <c r="AF31" s="1216">
        <v>34</v>
      </c>
    </row>
    <row s="2849"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9"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9"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9" customFormat="1" customHeight="1" ht="35.699999999999996">
      <c r="A35" s="1043"/>
      <c r="C35" s="1692" t="s">
        <v>594</v>
      </c>
      <c r="D35" s="1694"/>
      <c r="E35" s="1720" t="s">
        <v>116</v>
      </c>
      <c r="F35" s="1717" t="s">
        <v>635</v>
      </c>
      <c r="G35" s="1713" t="s">
        <v>314</v>
      </c>
      <c r="H35" s="457"/>
      <c r="I35" s="457"/>
      <c r="J35" s="345" t="s">
        <v>806</v>
      </c>
      <c r="K35" s="599"/>
      <c r="L35" s="1692"/>
      <c r="M35" s="1692"/>
      <c r="R35" s="1692"/>
      <c r="U35" s="600"/>
      <c r="AA35" s="1688"/>
      <c r="AB35" s="1688"/>
      <c r="AC35" s="1688"/>
      <c r="AD35" s="1688"/>
      <c r="AE35" s="1688"/>
      <c r="AF35" s="1216">
        <v>34</v>
      </c>
    </row>
    <row s="2849" customFormat="1" customHeight="1" ht="35.699999999999996">
      <c r="A36" s="1043"/>
      <c r="C36" s="1692"/>
      <c r="D36" s="1694"/>
      <c r="E36" s="1720" t="s">
        <v>91</v>
      </c>
      <c r="F36" s="1717" t="s">
        <v>807</v>
      </c>
      <c r="G36" s="1710" t="s">
        <v>774</v>
      </c>
      <c r="H36" s="601"/>
      <c r="I36" s="601"/>
      <c r="J36" s="345" t="s">
        <v>775</v>
      </c>
      <c r="K36" s="599"/>
      <c r="L36" s="1692"/>
      <c r="M36" s="1692"/>
      <c r="R36" s="1692"/>
      <c r="U36" s="600"/>
      <c r="AA36" s="1688"/>
      <c r="AB36" s="1688"/>
      <c r="AC36" s="1688"/>
      <c r="AD36" s="1688"/>
      <c r="AE36" s="1688"/>
      <c r="AF36" s="1216">
        <v>34</v>
      </c>
    </row>
    <row s="2849" customFormat="1" customHeight="1" ht="24">
      <c r="A37" s="1043"/>
      <c r="C37" s="1692"/>
      <c r="D37" s="1694"/>
      <c r="E37" s="1720" t="s">
        <v>92</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12"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12"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12"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12"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12"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12"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12"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12"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1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2"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E5F8F-0C5A-AE91-0DE1-501B868E717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5"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122</v>
      </c>
      <c r="J6" s="1078"/>
      <c r="X6" s="561">
        <v>1</v>
      </c>
    </row>
    <row customHeight="1" ht="11.549999999999999">
      <c r="D7" s="767"/>
      <c r="E7" s="2423" t="s">
        <v>111</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308</v>
      </c>
      <c r="E10" s="2158"/>
      <c r="F10" s="2158"/>
      <c r="G10" s="2158"/>
      <c r="H10" s="2158"/>
      <c r="I10" s="2158"/>
      <c r="J10" s="2159"/>
      <c r="K10" s="2255"/>
      <c r="L10" s="565"/>
      <c r="X10" s="814">
        <v>11</v>
      </c>
    </row>
    <row s="2774" customFormat="1" customHeight="1" ht="24">
      <c r="A11" s="2441"/>
      <c r="B11" s="2441"/>
      <c r="C11" s="713"/>
      <c r="D11" s="759" t="s">
        <v>87</v>
      </c>
      <c r="E11" s="761" t="s">
        <v>812</v>
      </c>
      <c r="F11" s="761" t="s">
        <v>572</v>
      </c>
      <c r="G11" s="521" t="s">
        <v>311</v>
      </c>
      <c r="H11" s="521" t="s">
        <v>398</v>
      </c>
      <c r="I11" s="863" t="s">
        <v>311</v>
      </c>
      <c r="J11" s="864" t="s">
        <v>398</v>
      </c>
      <c r="K11" s="2288"/>
      <c r="L11" s="714"/>
      <c r="X11" s="565">
        <v>23</v>
      </c>
    </row>
    <row s="2850" customFormat="1" customHeight="1" ht="10.5">
      <c r="A12" s="1008"/>
      <c r="D12" s="1081" t="s">
        <v>115</v>
      </c>
      <c r="E12" s="1081" t="s">
        <v>102</v>
      </c>
      <c r="F12" s="1081" t="s">
        <v>89</v>
      </c>
      <c r="G12" s="1082" t="str">
        <f>G1&amp;".1"</f>
        <v>4.1</v>
      </c>
      <c r="H12" s="1082" t="str">
        <f>G1&amp;".2"</f>
        <v>4.2</v>
      </c>
      <c r="I12" s="1082" t="str">
        <f>I1&amp;".1"</f>
        <v>4.1</v>
      </c>
      <c r="J12" s="1082" t="str">
        <f>I1&amp;".2"</f>
        <v>4.2</v>
      </c>
      <c r="K12" s="1082"/>
      <c r="X12" s="567">
        <v>10</v>
      </c>
    </row>
    <row customHeight="1" ht="22.5" hidden="1">
      <c r="A13" s="2448" t="s">
        <v>813</v>
      </c>
      <c r="D13" s="1009" t="s">
        <v>115</v>
      </c>
      <c r="E13" s="335" t="s">
        <v>814</v>
      </c>
      <c r="F13" s="716" t="s">
        <v>815</v>
      </c>
      <c r="G13" s="613"/>
      <c r="H13" s="717"/>
      <c r="I13" s="613"/>
      <c r="J13" s="717"/>
      <c r="K13" s="345" t="s">
        <v>816</v>
      </c>
      <c r="L13" s="776"/>
      <c r="X13" s="561">
        <v>0</v>
      </c>
    </row>
    <row customHeight="1" ht="22.5" hidden="1">
      <c r="A14" s="2448"/>
      <c r="D14" s="595" t="s">
        <v>102</v>
      </c>
      <c r="E14" s="335" t="s">
        <v>817</v>
      </c>
      <c r="F14" s="716" t="s">
        <v>818</v>
      </c>
      <c r="G14" s="613"/>
      <c r="H14" s="718"/>
      <c r="I14" s="613"/>
      <c r="J14" s="718"/>
      <c r="K14" s="345" t="s">
        <v>819</v>
      </c>
      <c r="L14" s="776"/>
      <c r="X14" s="561">
        <v>0</v>
      </c>
    </row>
    <row s="2774" customFormat="1" customHeight="1" ht="78.75" hidden="1">
      <c r="A15" s="2448"/>
      <c r="B15" s="567"/>
      <c r="D15" s="1009" t="s">
        <v>89</v>
      </c>
      <c r="E15" s="763" t="s">
        <v>820</v>
      </c>
      <c r="F15" s="1006" t="s">
        <v>314</v>
      </c>
      <c r="G15" s="1006" t="s">
        <v>314</v>
      </c>
      <c r="H15" s="162"/>
      <c r="I15" s="1006" t="s">
        <v>314</v>
      </c>
      <c r="J15" s="162"/>
      <c r="K15" s="345" t="s">
        <v>821</v>
      </c>
      <c r="L15" s="776"/>
      <c r="X15" s="814">
        <v>0</v>
      </c>
    </row>
    <row s="2774" customFormat="1" customHeight="1" ht="22.5" hidden="1">
      <c r="A16" s="2448"/>
      <c r="B16" s="567"/>
      <c r="D16" s="1009" t="s">
        <v>332</v>
      </c>
      <c r="E16" s="1010" t="s">
        <v>822</v>
      </c>
      <c r="F16" s="1006" t="s">
        <v>823</v>
      </c>
      <c r="G16" s="873"/>
      <c r="H16" s="162"/>
      <c r="I16" s="873"/>
      <c r="J16" s="162"/>
      <c r="K16" s="345"/>
      <c r="L16" s="776"/>
      <c r="X16" s="814">
        <v>0</v>
      </c>
    </row>
    <row s="2774" customFormat="1" customHeight="1" ht="22.5" hidden="1">
      <c r="A17" s="2448"/>
      <c r="B17" s="567"/>
      <c r="D17" s="1009" t="s">
        <v>340</v>
      </c>
      <c r="E17" s="1010" t="s">
        <v>824</v>
      </c>
      <c r="F17" s="1006" t="s">
        <v>825</v>
      </c>
      <c r="G17" s="873"/>
      <c r="H17" s="162"/>
      <c r="I17" s="873"/>
      <c r="J17" s="162"/>
      <c r="K17" s="345"/>
      <c r="L17" s="776"/>
      <c r="X17" s="814">
        <v>0</v>
      </c>
    </row>
    <row s="2774" customFormat="1" customHeight="1" ht="33.75" hidden="1">
      <c r="A18" s="2448"/>
      <c r="B18" s="567"/>
      <c r="D18" s="1009" t="s">
        <v>342</v>
      </c>
      <c r="E18" s="1010" t="s">
        <v>826</v>
      </c>
      <c r="F18" s="1006" t="s">
        <v>577</v>
      </c>
      <c r="G18" s="736"/>
      <c r="H18" s="162"/>
      <c r="I18" s="736"/>
      <c r="J18" s="162"/>
      <c r="K18" s="345"/>
      <c r="L18" s="776"/>
      <c r="X18" s="814">
        <v>0</v>
      </c>
    </row>
    <row customHeight="1" ht="101.25" hidden="1">
      <c r="A19" s="2448"/>
      <c r="D19" s="1009" t="s">
        <v>90</v>
      </c>
      <c r="E19" s="335" t="s">
        <v>827</v>
      </c>
      <c r="F19" s="716" t="s">
        <v>552</v>
      </c>
      <c r="G19" s="719"/>
      <c r="H19" s="718"/>
      <c r="I19" s="1011"/>
      <c r="J19" s="718"/>
      <c r="K19" s="345" t="s">
        <v>828</v>
      </c>
      <c r="L19" s="776"/>
      <c r="X19" s="561">
        <v>0</v>
      </c>
    </row>
    <row s="2774" customFormat="1" customHeight="1" ht="18.75" hidden="1">
      <c r="A20" s="2448"/>
      <c r="C20" s="1012"/>
      <c r="D20" s="1009" t="s">
        <v>759</v>
      </c>
      <c r="E20" s="1010" t="s">
        <v>829</v>
      </c>
      <c r="F20" s="1006" t="s">
        <v>314</v>
      </c>
      <c r="G20" s="1006" t="s">
        <v>314</v>
      </c>
      <c r="H20" s="1005" t="s">
        <v>314</v>
      </c>
      <c r="I20" s="1006" t="s">
        <v>314</v>
      </c>
      <c r="J20" s="1005" t="s">
        <v>314</v>
      </c>
      <c r="K20" s="1004"/>
      <c r="L20" s="776"/>
      <c r="W20" s="731"/>
      <c r="X20" s="814">
        <v>0</v>
      </c>
    </row>
    <row s="2774" customFormat="1" customHeight="1" ht="33.75" hidden="1">
      <c r="A21" s="2448"/>
      <c r="C21" s="1012"/>
      <c r="D21" s="1009" t="s">
        <v>762</v>
      </c>
      <c r="E21" s="632" t="s">
        <v>830</v>
      </c>
      <c r="F21" s="1006" t="s">
        <v>831</v>
      </c>
      <c r="G21" s="736"/>
      <c r="H21" s="162"/>
      <c r="I21" s="736"/>
      <c r="J21" s="162"/>
      <c r="K21" s="1004"/>
      <c r="L21" s="776"/>
      <c r="W21" s="731"/>
      <c r="X21" s="814">
        <v>0</v>
      </c>
    </row>
    <row s="2774" customFormat="1" customHeight="1" ht="33.75" hidden="1">
      <c r="A22" s="2448"/>
      <c r="C22" s="1012"/>
      <c r="D22" s="1009" t="s">
        <v>765</v>
      </c>
      <c r="E22" s="632" t="s">
        <v>832</v>
      </c>
      <c r="F22" s="1006" t="s">
        <v>833</v>
      </c>
      <c r="G22" s="736"/>
      <c r="H22" s="162"/>
      <c r="I22" s="736"/>
      <c r="J22" s="162"/>
      <c r="K22" s="1004"/>
      <c r="L22" s="776"/>
      <c r="W22" s="731"/>
      <c r="X22" s="814">
        <v>0</v>
      </c>
    </row>
    <row s="2774" customFormat="1" customHeight="1" ht="22.5" hidden="1">
      <c r="A23" s="2448"/>
      <c r="C23" s="1012"/>
      <c r="D23" s="1009" t="s">
        <v>801</v>
      </c>
      <c r="E23" s="1010" t="s">
        <v>834</v>
      </c>
      <c r="F23" s="1006" t="s">
        <v>314</v>
      </c>
      <c r="G23" s="1006" t="s">
        <v>314</v>
      </c>
      <c r="H23" s="1005" t="s">
        <v>314</v>
      </c>
      <c r="I23" s="1006" t="s">
        <v>314</v>
      </c>
      <c r="J23" s="1005" t="s">
        <v>314</v>
      </c>
      <c r="K23" s="1004"/>
      <c r="L23" s="776"/>
      <c r="W23" s="731"/>
      <c r="X23" s="814">
        <v>0</v>
      </c>
    </row>
    <row s="2774" customFormat="1" customHeight="1" ht="22.5" hidden="1">
      <c r="A24" s="2448"/>
      <c r="C24" s="1012"/>
      <c r="D24" s="1009" t="s">
        <v>835</v>
      </c>
      <c r="E24" s="632" t="s">
        <v>836</v>
      </c>
      <c r="F24" s="1006" t="s">
        <v>837</v>
      </c>
      <c r="G24" s="736"/>
      <c r="H24" s="742"/>
      <c r="I24" s="736"/>
      <c r="J24" s="742"/>
      <c r="K24" s="1004"/>
      <c r="L24" s="776"/>
      <c r="W24" s="731"/>
      <c r="X24" s="814">
        <v>0</v>
      </c>
    </row>
    <row s="2774" customFormat="1" customHeight="1" ht="22.5" hidden="1">
      <c r="A25" s="2448"/>
      <c r="C25" s="1012"/>
      <c r="D25" s="1009" t="s">
        <v>838</v>
      </c>
      <c r="E25" s="632" t="s">
        <v>839</v>
      </c>
      <c r="F25" s="1006" t="s">
        <v>314</v>
      </c>
      <c r="G25" s="1006" t="s">
        <v>314</v>
      </c>
      <c r="H25" s="1005" t="s">
        <v>314</v>
      </c>
      <c r="I25" s="1006" t="s">
        <v>314</v>
      </c>
      <c r="J25" s="1005" t="s">
        <v>314</v>
      </c>
      <c r="K25" s="1004"/>
      <c r="L25" s="776"/>
      <c r="W25" s="731"/>
      <c r="X25" s="814">
        <v>0</v>
      </c>
    </row>
    <row s="2774" customFormat="1" customHeight="1" ht="18.75" hidden="1">
      <c r="A26" s="2448"/>
      <c r="C26" s="1012"/>
      <c r="D26" s="1009" t="s">
        <v>840</v>
      </c>
      <c r="E26" s="609" t="s">
        <v>841</v>
      </c>
      <c r="F26" s="1006" t="s">
        <v>842</v>
      </c>
      <c r="G26" s="736"/>
      <c r="H26" s="742"/>
      <c r="I26" s="736"/>
      <c r="J26" s="742"/>
      <c r="K26" s="1004"/>
      <c r="L26" s="776"/>
      <c r="W26" s="731"/>
      <c r="X26" s="814">
        <v>0</v>
      </c>
    </row>
    <row s="2774" customFormat="1" customHeight="1" ht="18.75" hidden="1">
      <c r="A27" s="2448"/>
      <c r="C27" s="1012"/>
      <c r="D27" s="1009" t="s">
        <v>843</v>
      </c>
      <c r="E27" s="609" t="s">
        <v>844</v>
      </c>
      <c r="F27" s="1006" t="s">
        <v>845</v>
      </c>
      <c r="G27" s="736"/>
      <c r="H27" s="742"/>
      <c r="I27" s="736"/>
      <c r="J27" s="742"/>
      <c r="K27" s="1004"/>
      <c r="L27" s="776"/>
      <c r="W27" s="731"/>
      <c r="X27" s="814">
        <v>0</v>
      </c>
    </row>
    <row s="2774" customFormat="1" customHeight="1" ht="18.75" hidden="1">
      <c r="A28" s="2448"/>
      <c r="C28" s="1012"/>
      <c r="D28" s="1009" t="s">
        <v>846</v>
      </c>
      <c r="E28" s="632" t="s">
        <v>847</v>
      </c>
      <c r="F28" s="1006" t="s">
        <v>314</v>
      </c>
      <c r="G28" s="1006" t="s">
        <v>314</v>
      </c>
      <c r="H28" s="1005" t="s">
        <v>314</v>
      </c>
      <c r="I28" s="1006" t="s">
        <v>314</v>
      </c>
      <c r="J28" s="1005" t="s">
        <v>314</v>
      </c>
      <c r="K28" s="1004"/>
      <c r="L28" s="776"/>
      <c r="W28" s="731"/>
      <c r="X28" s="814">
        <v>0</v>
      </c>
    </row>
    <row s="2774" customFormat="1" customHeight="1" ht="18.75" hidden="1">
      <c r="A29" s="2448"/>
      <c r="C29" s="1012"/>
      <c r="D29" s="1009" t="s">
        <v>848</v>
      </c>
      <c r="E29" s="609" t="s">
        <v>841</v>
      </c>
      <c r="F29" s="1006" t="s">
        <v>849</v>
      </c>
      <c r="G29" s="736"/>
      <c r="H29" s="742"/>
      <c r="I29" s="736"/>
      <c r="J29" s="742"/>
      <c r="K29" s="1004"/>
      <c r="L29" s="776"/>
      <c r="W29" s="731"/>
      <c r="X29" s="814">
        <v>0</v>
      </c>
    </row>
    <row s="2774" customFormat="1" customHeight="1" ht="18.75" hidden="1">
      <c r="A30" s="2448"/>
      <c r="C30" s="1012"/>
      <c r="D30" s="1009" t="s">
        <v>850</v>
      </c>
      <c r="E30" s="609" t="s">
        <v>851</v>
      </c>
      <c r="F30" s="1006" t="s">
        <v>852</v>
      </c>
      <c r="G30" s="736"/>
      <c r="H30" s="742"/>
      <c r="I30" s="736"/>
      <c r="J30" s="742"/>
      <c r="K30" s="1004"/>
      <c r="L30" s="776"/>
      <c r="W30" s="731"/>
      <c r="X30" s="814">
        <v>0</v>
      </c>
    </row>
    <row customHeight="1" ht="126.75" hidden="1">
      <c r="A31" s="2448"/>
      <c r="D31" s="1009" t="s">
        <v>116</v>
      </c>
      <c r="E31" s="335" t="s">
        <v>853</v>
      </c>
      <c r="F31" s="716" t="s">
        <v>564</v>
      </c>
      <c r="G31" s="613"/>
      <c r="H31" s="718"/>
      <c r="I31" s="613"/>
      <c r="J31" s="718"/>
      <c r="K31" s="345" t="s">
        <v>854</v>
      </c>
      <c r="L31" s="776"/>
      <c r="X31" s="561">
        <v>0</v>
      </c>
    </row>
    <row customHeight="1" ht="56.25" hidden="1">
      <c r="A32" s="2448"/>
      <c r="D32" s="1009" t="s">
        <v>91</v>
      </c>
      <c r="E32" s="335" t="s">
        <v>855</v>
      </c>
      <c r="F32" s="595" t="s">
        <v>825</v>
      </c>
      <c r="G32" s="613"/>
      <c r="H32" s="718"/>
      <c r="I32" s="613"/>
      <c r="J32" s="718"/>
      <c r="K32" s="345" t="s">
        <v>856</v>
      </c>
      <c r="L32" s="776"/>
      <c r="X32" s="561">
        <v>0</v>
      </c>
    </row>
    <row customHeight="1" ht="11.25" hidden="1">
      <c r="A33" s="2448"/>
      <c r="E33" s="720"/>
      <c r="F33" s="237"/>
      <c r="G33" s="237"/>
      <c r="H33" s="237"/>
      <c r="I33" s="237"/>
      <c r="J33" s="237"/>
      <c r="K33" s="237"/>
      <c r="X33" s="561">
        <v>0</v>
      </c>
    </row>
    <row customHeight="1" ht="12.75" hidden="1">
      <c r="A34" s="2448"/>
      <c r="D34" s="121">
        <v>1</v>
      </c>
      <c r="E34" s="391" t="s">
        <v>857</v>
      </c>
      <c r="X34" s="561">
        <v>0</v>
      </c>
    </row>
    <row customHeight="1" ht="11.25" hidden="1">
      <c r="A35" s="2448"/>
      <c r="D35" s="425"/>
      <c r="E35" s="391" t="s">
        <v>858</v>
      </c>
      <c r="X35" s="561">
        <v>0</v>
      </c>
    </row>
    <row s="2774" customFormat="1" customHeight="1" ht="11.549999999999999">
      <c r="A36" s="1089"/>
      <c r="B36" s="574"/>
      <c r="D36" s="1090"/>
      <c r="E36" s="1091"/>
      <c r="X36" s="565">
        <v>11</v>
      </c>
    </row>
    <row s="2774" customFormat="1" customHeight="1" ht="22.5">
      <c r="A37" s="2448" t="s">
        <v>859</v>
      </c>
      <c r="B37" s="567"/>
      <c r="D37" s="1009">
        <v>1</v>
      </c>
      <c r="E37" s="763" t="s">
        <v>860</v>
      </c>
      <c r="F37" s="716" t="s">
        <v>815</v>
      </c>
      <c r="G37" s="613"/>
      <c r="H37" s="575"/>
      <c r="I37" s="613"/>
      <c r="J37" s="575"/>
      <c r="K37" s="345" t="s">
        <v>861</v>
      </c>
      <c r="X37" s="814">
        <v>0</v>
      </c>
    </row>
    <row s="2774" customFormat="1" customHeight="1" ht="22.5">
      <c r="A38" s="2448"/>
      <c r="B38" s="567"/>
      <c r="D38" s="725" t="s">
        <v>102</v>
      </c>
      <c r="E38" s="1088" t="s">
        <v>862</v>
      </c>
      <c r="F38" s="1092" t="s">
        <v>552</v>
      </c>
      <c r="G38" s="1092" t="s">
        <v>552</v>
      </c>
      <c r="H38" s="1086"/>
      <c r="I38" s="1092" t="s">
        <v>552</v>
      </c>
      <c r="J38" s="1086"/>
      <c r="K38" s="1087"/>
      <c r="X38" s="814">
        <v>0</v>
      </c>
    </row>
    <row s="2774" customFormat="1" customHeight="1" ht="33.75">
      <c r="A39" s="2448"/>
      <c r="B39" s="567"/>
      <c r="D39" s="721" t="s">
        <v>717</v>
      </c>
      <c r="E39" s="779" t="s">
        <v>863</v>
      </c>
      <c r="F39" s="716" t="s">
        <v>864</v>
      </c>
      <c r="G39" s="724"/>
      <c r="H39" s="1079"/>
      <c r="I39" s="724"/>
      <c r="J39" s="1079"/>
      <c r="K39" s="345" t="s">
        <v>865</v>
      </c>
      <c r="X39" s="814">
        <v>0</v>
      </c>
    </row>
    <row s="2774" customFormat="1" customHeight="1" ht="33.75">
      <c r="A40" s="2448"/>
      <c r="B40" s="567"/>
      <c r="D40" s="721" t="s">
        <v>720</v>
      </c>
      <c r="E40" s="779" t="s">
        <v>866</v>
      </c>
      <c r="F40" s="1083" t="s">
        <v>867</v>
      </c>
      <c r="G40" s="797"/>
      <c r="H40" s="1079"/>
      <c r="I40" s="797"/>
      <c r="J40" s="1079"/>
      <c r="K40" s="345" t="s">
        <v>868</v>
      </c>
      <c r="X40" s="814">
        <v>0</v>
      </c>
    </row>
    <row s="2774" customFormat="1" customHeight="1" ht="22.5">
      <c r="A41" s="2448"/>
      <c r="B41" s="567"/>
      <c r="D41" s="721" t="s">
        <v>89</v>
      </c>
      <c r="E41" s="778" t="s">
        <v>869</v>
      </c>
      <c r="F41" s="716" t="s">
        <v>552</v>
      </c>
      <c r="G41" s="716" t="s">
        <v>552</v>
      </c>
      <c r="H41" s="1080"/>
      <c r="I41" s="716" t="s">
        <v>552</v>
      </c>
      <c r="J41" s="1080"/>
      <c r="K41" s="358"/>
      <c r="X41" s="814">
        <v>0</v>
      </c>
    </row>
    <row s="2774" customFormat="1" customHeight="1" ht="45">
      <c r="A42" s="2448"/>
      <c r="B42" s="567"/>
      <c r="D42" s="721" t="s">
        <v>332</v>
      </c>
      <c r="E42" s="779" t="s">
        <v>870</v>
      </c>
      <c r="F42" s="716" t="s">
        <v>564</v>
      </c>
      <c r="G42" s="613"/>
      <c r="H42" s="1080"/>
      <c r="I42" s="613"/>
      <c r="J42" s="1080"/>
      <c r="K42" s="358" t="s">
        <v>871</v>
      </c>
      <c r="X42" s="814">
        <v>0</v>
      </c>
    </row>
    <row s="2774" customFormat="1" customHeight="1" ht="45">
      <c r="A43" s="2448"/>
      <c r="B43" s="567"/>
      <c r="D43" s="721" t="s">
        <v>340</v>
      </c>
      <c r="E43" s="723" t="s">
        <v>872</v>
      </c>
      <c r="F43" s="1084" t="s">
        <v>564</v>
      </c>
      <c r="G43" s="798"/>
      <c r="H43" s="1079"/>
      <c r="I43" s="798"/>
      <c r="J43" s="1079"/>
      <c r="K43" s="358" t="s">
        <v>873</v>
      </c>
      <c r="X43" s="814">
        <v>0</v>
      </c>
    </row>
    <row s="2774" customFormat="1" customHeight="1" ht="11.25">
      <c r="A44" s="2448"/>
      <c r="B44" s="567"/>
      <c r="D44" s="721" t="s">
        <v>90</v>
      </c>
      <c r="E44" s="722" t="s">
        <v>874</v>
      </c>
      <c r="F44" s="716" t="s">
        <v>864</v>
      </c>
      <c r="G44" s="724"/>
      <c r="H44" s="1079"/>
      <c r="I44" s="724"/>
      <c r="J44" s="1079"/>
      <c r="K44" s="345"/>
      <c r="X44" s="814">
        <v>0</v>
      </c>
    </row>
    <row s="2774" customFormat="1" customHeight="1" ht="11.25">
      <c r="A45" s="2448"/>
      <c r="B45" s="567"/>
      <c r="D45" s="721" t="s">
        <v>759</v>
      </c>
      <c r="E45" s="723" t="s">
        <v>875</v>
      </c>
      <c r="F45" s="716" t="s">
        <v>864</v>
      </c>
      <c r="G45" s="724"/>
      <c r="H45" s="1079"/>
      <c r="I45" s="724"/>
      <c r="J45" s="1079"/>
      <c r="K45" s="345"/>
      <c r="X45" s="814">
        <v>0</v>
      </c>
    </row>
    <row s="2774" customFormat="1" customHeight="1" ht="11.25">
      <c r="A46" s="2448"/>
      <c r="B46" s="567"/>
      <c r="D46" s="721" t="s">
        <v>801</v>
      </c>
      <c r="E46" s="723" t="s">
        <v>876</v>
      </c>
      <c r="F46" s="716" t="s">
        <v>864</v>
      </c>
      <c r="G46" s="724"/>
      <c r="H46" s="1079"/>
      <c r="I46" s="724"/>
      <c r="J46" s="1079"/>
      <c r="K46" s="345"/>
      <c r="X46" s="814">
        <v>0</v>
      </c>
    </row>
    <row s="2774" customFormat="1" customHeight="1" ht="11.25">
      <c r="A47" s="2448"/>
      <c r="B47" s="567"/>
      <c r="D47" s="721" t="s">
        <v>804</v>
      </c>
      <c r="E47" s="723" t="s">
        <v>877</v>
      </c>
      <c r="F47" s="716" t="s">
        <v>864</v>
      </c>
      <c r="G47" s="724"/>
      <c r="H47" s="1079"/>
      <c r="I47" s="724"/>
      <c r="J47" s="1079"/>
      <c r="K47" s="345"/>
      <c r="X47" s="814">
        <v>0</v>
      </c>
    </row>
    <row s="2774" customFormat="1" customHeight="1" ht="11.25">
      <c r="A48" s="2448"/>
      <c r="B48" s="567"/>
      <c r="D48" s="721" t="s">
        <v>878</v>
      </c>
      <c r="E48" s="727" t="s">
        <v>879</v>
      </c>
      <c r="F48" s="716" t="s">
        <v>864</v>
      </c>
      <c r="G48" s="724"/>
      <c r="H48" s="1079"/>
      <c r="I48" s="724"/>
      <c r="J48" s="1079"/>
      <c r="K48" s="345"/>
      <c r="X48" s="814">
        <v>0</v>
      </c>
    </row>
    <row s="2774" customFormat="1" customHeight="1" ht="11.25">
      <c r="A49" s="2448"/>
      <c r="B49" s="567"/>
      <c r="D49" s="721" t="s">
        <v>880</v>
      </c>
      <c r="E49" s="727" t="s">
        <v>881</v>
      </c>
      <c r="F49" s="716" t="s">
        <v>864</v>
      </c>
      <c r="G49" s="724"/>
      <c r="H49" s="1079"/>
      <c r="I49" s="724"/>
      <c r="J49" s="1079"/>
      <c r="K49" s="345"/>
      <c r="X49" s="814">
        <v>0</v>
      </c>
    </row>
    <row s="2774" customFormat="1" customHeight="1" ht="11.25">
      <c r="A50" s="2448"/>
      <c r="B50" s="567"/>
      <c r="D50" s="721" t="s">
        <v>882</v>
      </c>
      <c r="E50" s="723" t="s">
        <v>883</v>
      </c>
      <c r="F50" s="716" t="s">
        <v>864</v>
      </c>
      <c r="G50" s="724"/>
      <c r="H50" s="1079"/>
      <c r="I50" s="724"/>
      <c r="J50" s="1079"/>
      <c r="K50" s="345"/>
      <c r="X50" s="814">
        <v>0</v>
      </c>
    </row>
    <row s="2774" customFormat="1" customHeight="1" ht="11.25">
      <c r="A51" s="2448"/>
      <c r="B51" s="567"/>
      <c r="D51" s="721" t="s">
        <v>884</v>
      </c>
      <c r="E51" s="723" t="s">
        <v>885</v>
      </c>
      <c r="F51" s="716" t="s">
        <v>864</v>
      </c>
      <c r="G51" s="724"/>
      <c r="H51" s="1079"/>
      <c r="I51" s="724"/>
      <c r="J51" s="1079"/>
      <c r="K51" s="345"/>
      <c r="X51" s="814">
        <v>0</v>
      </c>
    </row>
    <row s="2774" customFormat="1" customHeight="1" ht="45">
      <c r="A52" s="2448"/>
      <c r="B52" s="567"/>
      <c r="D52" s="721" t="s">
        <v>116</v>
      </c>
      <c r="E52" s="722" t="s">
        <v>886</v>
      </c>
      <c r="F52" s="716" t="s">
        <v>864</v>
      </c>
      <c r="G52" s="724"/>
      <c r="H52" s="1079"/>
      <c r="I52" s="724"/>
      <c r="J52" s="1079"/>
      <c r="K52" s="345"/>
      <c r="X52" s="814">
        <v>0</v>
      </c>
    </row>
    <row s="2774" customFormat="1" customHeight="1" ht="11.25">
      <c r="A53" s="2448"/>
      <c r="B53" s="567"/>
      <c r="D53" s="721" t="s">
        <v>321</v>
      </c>
      <c r="E53" s="723" t="s">
        <v>875</v>
      </c>
      <c r="F53" s="716" t="s">
        <v>864</v>
      </c>
      <c r="G53" s="724"/>
      <c r="H53" s="1079"/>
      <c r="I53" s="724"/>
      <c r="J53" s="1079"/>
      <c r="K53" s="345"/>
      <c r="X53" s="814">
        <v>0</v>
      </c>
    </row>
    <row s="2774" customFormat="1" customHeight="1" ht="11.25">
      <c r="A54" s="2448"/>
      <c r="B54" s="567"/>
      <c r="D54" s="721" t="s">
        <v>887</v>
      </c>
      <c r="E54" s="723" t="s">
        <v>876</v>
      </c>
      <c r="F54" s="716" t="s">
        <v>864</v>
      </c>
      <c r="G54" s="724"/>
      <c r="H54" s="1079"/>
      <c r="I54" s="724"/>
      <c r="J54" s="1079"/>
      <c r="K54" s="345"/>
      <c r="X54" s="814">
        <v>0</v>
      </c>
    </row>
    <row s="2774" customFormat="1" customHeight="1" ht="11.25">
      <c r="A55" s="2448"/>
      <c r="B55" s="567"/>
      <c r="D55" s="721" t="s">
        <v>888</v>
      </c>
      <c r="E55" s="723" t="s">
        <v>877</v>
      </c>
      <c r="F55" s="716" t="s">
        <v>864</v>
      </c>
      <c r="G55" s="724"/>
      <c r="H55" s="1079"/>
      <c r="I55" s="724"/>
      <c r="J55" s="1079"/>
      <c r="K55" s="345"/>
      <c r="X55" s="814">
        <v>0</v>
      </c>
    </row>
    <row s="2774" customFormat="1" customHeight="1" ht="11.25">
      <c r="A56" s="2448"/>
      <c r="B56" s="567"/>
      <c r="D56" s="721" t="s">
        <v>889</v>
      </c>
      <c r="E56" s="727" t="s">
        <v>879</v>
      </c>
      <c r="F56" s="716" t="s">
        <v>864</v>
      </c>
      <c r="G56" s="724"/>
      <c r="H56" s="1079"/>
      <c r="I56" s="724"/>
      <c r="J56" s="1079"/>
      <c r="K56" s="345"/>
      <c r="X56" s="814">
        <v>0</v>
      </c>
    </row>
    <row s="2774" customFormat="1" customHeight="1" ht="11.25">
      <c r="A57" s="2448"/>
      <c r="B57" s="567"/>
      <c r="D57" s="721" t="s">
        <v>890</v>
      </c>
      <c r="E57" s="727" t="s">
        <v>881</v>
      </c>
      <c r="F57" s="716" t="s">
        <v>864</v>
      </c>
      <c r="G57" s="724"/>
      <c r="H57" s="1079"/>
      <c r="I57" s="724"/>
      <c r="J57" s="1079"/>
      <c r="K57" s="345"/>
      <c r="X57" s="814">
        <v>0</v>
      </c>
    </row>
    <row s="2774" customFormat="1" customHeight="1" ht="11.25">
      <c r="A58" s="2448"/>
      <c r="B58" s="567"/>
      <c r="D58" s="721" t="s">
        <v>891</v>
      </c>
      <c r="E58" s="723" t="s">
        <v>883</v>
      </c>
      <c r="F58" s="716" t="s">
        <v>864</v>
      </c>
      <c r="G58" s="724"/>
      <c r="H58" s="1079"/>
      <c r="I58" s="724"/>
      <c r="J58" s="1079"/>
      <c r="K58" s="345"/>
      <c r="X58" s="814">
        <v>0</v>
      </c>
    </row>
    <row s="2774" customFormat="1" customHeight="1" ht="11.25">
      <c r="A59" s="2448"/>
      <c r="B59" s="567"/>
      <c r="D59" s="721" t="s">
        <v>892</v>
      </c>
      <c r="E59" s="723" t="s">
        <v>885</v>
      </c>
      <c r="F59" s="716" t="s">
        <v>864</v>
      </c>
      <c r="G59" s="724"/>
      <c r="H59" s="1079"/>
      <c r="I59" s="724"/>
      <c r="J59" s="1079"/>
      <c r="K59" s="345"/>
      <c r="X59" s="814">
        <v>0</v>
      </c>
    </row>
    <row s="2774" customFormat="1" customHeight="1" ht="33.75">
      <c r="A60" s="2448"/>
      <c r="B60" s="567"/>
      <c r="D60" s="721" t="s">
        <v>91</v>
      </c>
      <c r="E60" s="722" t="s">
        <v>893</v>
      </c>
      <c r="F60" s="777" t="s">
        <v>564</v>
      </c>
      <c r="G60" s="798"/>
      <c r="H60" s="1079"/>
      <c r="I60" s="798"/>
      <c r="J60" s="1079"/>
      <c r="K60" s="358" t="s">
        <v>894</v>
      </c>
      <c r="X60" s="814">
        <v>0</v>
      </c>
    </row>
    <row s="2774" customFormat="1" customHeight="1" ht="33.75">
      <c r="A61" s="2448"/>
      <c r="B61" s="567"/>
      <c r="D61" s="721" t="s">
        <v>92</v>
      </c>
      <c r="E61" s="722" t="s">
        <v>895</v>
      </c>
      <c r="F61" s="782" t="s">
        <v>825</v>
      </c>
      <c r="G61" s="724"/>
      <c r="H61" s="1079"/>
      <c r="I61" s="724"/>
      <c r="J61" s="1079"/>
      <c r="K61" s="345"/>
      <c r="X61" s="814">
        <v>0</v>
      </c>
    </row>
    <row s="2774" customFormat="1" customHeight="1" ht="22.5">
      <c r="A62" s="2448"/>
      <c r="B62" s="567" t="s">
        <v>594</v>
      </c>
      <c r="D62" s="721" t="s">
        <v>117</v>
      </c>
      <c r="E62" s="722" t="s">
        <v>896</v>
      </c>
      <c r="F62" s="782" t="s">
        <v>314</v>
      </c>
      <c r="G62" s="438"/>
      <c r="H62" s="1079"/>
      <c r="I62" s="438"/>
      <c r="J62" s="1079"/>
      <c r="K62" s="345" t="s">
        <v>637</v>
      </c>
      <c r="X62" s="814">
        <v>0</v>
      </c>
    </row>
    <row s="2774" customFormat="1" customHeight="1" ht="45">
      <c r="A63" s="2448"/>
      <c r="B63" s="567" t="s">
        <v>594</v>
      </c>
      <c r="D63" s="721" t="s">
        <v>897</v>
      </c>
      <c r="E63" s="723" t="s">
        <v>898</v>
      </c>
      <c r="F63" s="777" t="s">
        <v>314</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102</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315</v>
      </c>
      <c r="E68" s="1010" t="s">
        <v>904</v>
      </c>
      <c r="F68" s="716" t="s">
        <v>867</v>
      </c>
      <c r="G68" s="783"/>
      <c r="H68" s="575"/>
      <c r="I68" s="783"/>
      <c r="J68" s="575"/>
      <c r="K68" s="345"/>
      <c r="X68" s="814">
        <v>0</v>
      </c>
    </row>
    <row s="2774" customFormat="1" customHeight="1" ht="22.5" hidden="1">
      <c r="A69" s="2448"/>
      <c r="B69" s="567"/>
      <c r="D69" s="799" t="s">
        <v>318</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89</v>
      </c>
      <c r="E71" s="722" t="s">
        <v>907</v>
      </c>
      <c r="F71" s="716" t="s">
        <v>867</v>
      </c>
      <c r="G71" s="613"/>
      <c r="H71" s="1086"/>
      <c r="I71" s="613"/>
      <c r="J71" s="1086"/>
      <c r="K71" s="358"/>
      <c r="X71" s="814">
        <v>0</v>
      </c>
    </row>
    <row s="2774" customFormat="1" customHeight="1" ht="56.25" hidden="1">
      <c r="A72" s="2448"/>
      <c r="B72" s="567"/>
      <c r="D72" s="721" t="s">
        <v>90</v>
      </c>
      <c r="E72" s="722" t="s">
        <v>908</v>
      </c>
      <c r="F72" s="777" t="s">
        <v>564</v>
      </c>
      <c r="G72" s="798"/>
      <c r="H72" s="1079"/>
      <c r="I72" s="798"/>
      <c r="J72" s="1079"/>
      <c r="K72" s="358"/>
      <c r="X72" s="814">
        <v>0</v>
      </c>
    </row>
    <row s="2774" customFormat="1" customHeight="1" ht="33.75" hidden="1">
      <c r="A73" s="2448"/>
      <c r="B73" s="567"/>
      <c r="D73" s="721" t="s">
        <v>116</v>
      </c>
      <c r="E73" s="722" t="s">
        <v>909</v>
      </c>
      <c r="F73" s="782" t="s">
        <v>825</v>
      </c>
      <c r="G73" s="724"/>
      <c r="H73" s="1079"/>
      <c r="I73" s="724"/>
      <c r="J73" s="1079"/>
      <c r="K73" s="345"/>
      <c r="X73" s="814">
        <v>0</v>
      </c>
    </row>
    <row s="2774" customFormat="1" customHeight="1" ht="22.5" hidden="1">
      <c r="A74" s="2448"/>
      <c r="B74" s="567" t="s">
        <v>594</v>
      </c>
      <c r="D74" s="721" t="s">
        <v>91</v>
      </c>
      <c r="E74" s="722" t="s">
        <v>910</v>
      </c>
      <c r="F74" s="782" t="s">
        <v>314</v>
      </c>
      <c r="G74" s="438"/>
      <c r="H74" s="1079"/>
      <c r="I74" s="438"/>
      <c r="J74" s="1079"/>
      <c r="K74" s="345" t="s">
        <v>637</v>
      </c>
      <c r="X74" s="814">
        <v>0</v>
      </c>
    </row>
    <row s="2774" customFormat="1" customHeight="1" ht="45" hidden="1">
      <c r="A75" s="2448"/>
      <c r="B75" s="567" t="s">
        <v>594</v>
      </c>
      <c r="D75" s="721" t="s">
        <v>658</v>
      </c>
      <c r="E75" s="723" t="s">
        <v>911</v>
      </c>
      <c r="F75" s="777" t="s">
        <v>314</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102</v>
      </c>
      <c r="E78" s="722" t="s">
        <v>915</v>
      </c>
      <c r="F78" s="777" t="s">
        <v>815</v>
      </c>
      <c r="G78" s="780"/>
      <c r="H78" s="1079"/>
      <c r="I78" s="780"/>
      <c r="J78" s="1079"/>
      <c r="K78" s="345" t="s">
        <v>916</v>
      </c>
      <c r="X78" s="814">
        <v>0</v>
      </c>
    </row>
    <row s="2774" customFormat="1" customHeight="1" ht="22.5" hidden="1">
      <c r="A79" s="2448"/>
      <c r="B79" s="567"/>
      <c r="D79" s="721" t="s">
        <v>89</v>
      </c>
      <c r="E79" s="778" t="s">
        <v>917</v>
      </c>
      <c r="F79" s="716" t="s">
        <v>864</v>
      </c>
      <c r="G79" s="780"/>
      <c r="H79" s="1079"/>
      <c r="I79" s="780"/>
      <c r="J79" s="1079"/>
      <c r="K79" s="345" t="s">
        <v>918</v>
      </c>
      <c r="X79" s="814">
        <v>0</v>
      </c>
    </row>
    <row s="2774" customFormat="1" customHeight="1" ht="11.25" hidden="1">
      <c r="A80" s="2448"/>
      <c r="B80" s="567"/>
      <c r="D80" s="721" t="s">
        <v>332</v>
      </c>
      <c r="E80" s="779" t="s">
        <v>919</v>
      </c>
      <c r="F80" s="716" t="s">
        <v>864</v>
      </c>
      <c r="G80" s="780"/>
      <c r="H80" s="1079"/>
      <c r="I80" s="780"/>
      <c r="J80" s="1079"/>
      <c r="K80" s="345"/>
      <c r="X80" s="814">
        <v>0</v>
      </c>
    </row>
    <row s="2774" customFormat="1" customHeight="1" ht="11.25" hidden="1">
      <c r="A81" s="2448"/>
      <c r="B81" s="567"/>
      <c r="D81" s="721" t="s">
        <v>340</v>
      </c>
      <c r="E81" s="779" t="s">
        <v>920</v>
      </c>
      <c r="F81" s="716" t="s">
        <v>864</v>
      </c>
      <c r="G81" s="780"/>
      <c r="H81" s="1079"/>
      <c r="I81" s="780"/>
      <c r="J81" s="1079"/>
      <c r="K81" s="345"/>
      <c r="X81" s="814">
        <v>0</v>
      </c>
    </row>
    <row s="2774" customFormat="1" customHeight="1" ht="11.25" hidden="1">
      <c r="A82" s="2448"/>
      <c r="B82" s="567"/>
      <c r="D82" s="721" t="s">
        <v>342</v>
      </c>
      <c r="E82" s="779" t="s">
        <v>921</v>
      </c>
      <c r="F82" s="716" t="s">
        <v>864</v>
      </c>
      <c r="G82" s="780"/>
      <c r="H82" s="1079"/>
      <c r="I82" s="780"/>
      <c r="J82" s="1079"/>
      <c r="K82" s="345"/>
      <c r="X82" s="814">
        <v>0</v>
      </c>
    </row>
    <row s="2774" customFormat="1" customHeight="1" ht="11.25" hidden="1">
      <c r="A83" s="2448"/>
      <c r="B83" s="567"/>
      <c r="D83" s="721" t="s">
        <v>344</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90</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116</v>
      </c>
      <c r="E95" s="722" t="s">
        <v>933</v>
      </c>
      <c r="F95" s="781" t="s">
        <v>564</v>
      </c>
      <c r="G95" s="783"/>
      <c r="H95" s="1079"/>
      <c r="I95" s="783"/>
      <c r="J95" s="1079"/>
      <c r="K95" s="345" t="s">
        <v>934</v>
      </c>
      <c r="X95" s="814">
        <v>0</v>
      </c>
    </row>
    <row s="2774" customFormat="1" customHeight="1" ht="33.75" hidden="1">
      <c r="A96" s="2448"/>
      <c r="B96" s="567"/>
      <c r="D96" s="721" t="s">
        <v>91</v>
      </c>
      <c r="E96" s="722" t="s">
        <v>935</v>
      </c>
      <c r="F96" s="782" t="s">
        <v>825</v>
      </c>
      <c r="G96" s="784"/>
      <c r="H96" s="1079"/>
      <c r="I96" s="784"/>
      <c r="J96" s="1079"/>
      <c r="K96" s="345"/>
      <c r="X96" s="814">
        <v>0</v>
      </c>
    </row>
    <row s="2774" customFormat="1" customHeight="1" ht="22.5" hidden="1">
      <c r="A97" s="2448"/>
      <c r="B97" s="567" t="s">
        <v>594</v>
      </c>
      <c r="D97" s="721" t="s">
        <v>92</v>
      </c>
      <c r="E97" s="722" t="s">
        <v>936</v>
      </c>
      <c r="F97" s="782" t="s">
        <v>314</v>
      </c>
      <c r="G97" s="441"/>
      <c r="H97" s="1079"/>
      <c r="I97" s="441"/>
      <c r="J97" s="1079"/>
      <c r="K97" s="345" t="s">
        <v>637</v>
      </c>
      <c r="X97" s="814">
        <v>0</v>
      </c>
    </row>
    <row s="2774" customFormat="1" customHeight="1" ht="45" hidden="1">
      <c r="A98" s="2448"/>
      <c r="B98" s="567" t="s">
        <v>594</v>
      </c>
      <c r="D98" s="721" t="s">
        <v>937</v>
      </c>
      <c r="E98" s="723" t="s">
        <v>938</v>
      </c>
      <c r="F98" s="777" t="s">
        <v>314</v>
      </c>
      <c r="G98" s="441"/>
      <c r="H98" s="1079"/>
      <c r="I98" s="441"/>
      <c r="J98" s="1079"/>
      <c r="K98" s="345" t="s">
        <v>637</v>
      </c>
      <c r="X98" s="814">
        <v>0</v>
      </c>
    </row>
    <row s="2774" customFormat="1" customHeight="1" ht="95.25" hidden="1">
      <c r="A99" s="2448"/>
      <c r="B99" s="567" t="s">
        <v>594</v>
      </c>
      <c r="D99" s="721" t="s">
        <v>117</v>
      </c>
      <c r="E99" s="722" t="s">
        <v>939</v>
      </c>
      <c r="F99" s="777" t="s">
        <v>314</v>
      </c>
      <c r="G99" s="441"/>
      <c r="H99" s="1079"/>
      <c r="I99" s="441"/>
      <c r="J99" s="1079"/>
      <c r="K99" s="345" t="s">
        <v>637</v>
      </c>
      <c r="X99" s="814">
        <v>0</v>
      </c>
    </row>
    <row s="2774" customFormat="1" customHeight="1" ht="22.5" hidden="1">
      <c r="A100" s="2448"/>
      <c r="B100" s="567" t="s">
        <v>594</v>
      </c>
      <c r="D100" s="721" t="s">
        <v>153</v>
      </c>
      <c r="E100" s="722" t="s">
        <v>940</v>
      </c>
      <c r="F100" s="777" t="s">
        <v>314</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B457C-3B19-DE4E-DF0F-.ADBABF9904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251"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103</v>
      </c>
      <c r="D3" s="745" t="str">
        <f>B3&amp;".1"</f>
        <v>.1</v>
      </c>
      <c r="E3" s="746" t="s">
        <v>941</v>
      </c>
      <c r="F3" s="747" t="s">
        <v>314</v>
      </c>
      <c r="G3" s="742"/>
      <c r="H3" s="457"/>
      <c r="I3" s="742"/>
      <c r="J3" s="457"/>
      <c r="K3" s="345" t="s">
        <v>942</v>
      </c>
      <c r="V3" s="561">
        <v>0</v>
      </c>
    </row>
    <row customHeight="1" ht="15" hidden="1">
      <c r="A4" s="561"/>
      <c r="B4" s="2453"/>
      <c r="C4" s="2454"/>
      <c r="D4" s="745" t="str">
        <f>B3&amp;".2"</f>
        <v>.2</v>
      </c>
      <c r="E4" s="746" t="s">
        <v>943</v>
      </c>
      <c r="F4" s="747" t="s">
        <v>314</v>
      </c>
      <c r="G4" s="1794" t="s">
        <v>28</v>
      </c>
      <c r="H4" s="457"/>
      <c r="I4" s="1794" t="s">
        <v>28</v>
      </c>
      <c r="J4" s="457"/>
      <c r="K4" s="345" t="s">
        <v>944</v>
      </c>
      <c r="V4" s="561">
        <v>0</v>
      </c>
    </row>
    <row s="2849" customFormat="1" customHeight="1" ht="15" hidden="1">
      <c r="C5" s="728"/>
      <c r="U5" s="476"/>
      <c r="V5" s="473">
        <v>0</v>
      </c>
    </row>
    <row customHeight="1" ht="22.5" hidden="1">
      <c r="A6" s="561"/>
      <c r="B6" s="2453"/>
      <c r="C6" s="2454" t="s">
        <v>103</v>
      </c>
      <c r="D6" s="745" t="str">
        <f>B6&amp;".1"</f>
        <v>.1</v>
      </c>
      <c r="E6" s="746" t="s">
        <v>945</v>
      </c>
      <c r="F6" s="747" t="s">
        <v>314</v>
      </c>
      <c r="G6" s="742"/>
      <c r="H6" s="457"/>
      <c r="I6" s="742"/>
      <c r="J6" s="457"/>
      <c r="K6" s="345" t="s">
        <v>946</v>
      </c>
      <c r="V6" s="561">
        <v>0</v>
      </c>
    </row>
    <row customHeight="1" ht="15" hidden="1">
      <c r="A7" s="561"/>
      <c r="B7" s="2453"/>
      <c r="C7" s="2454"/>
      <c r="D7" s="745" t="str">
        <f>B6&amp;".2"</f>
        <v>.2</v>
      </c>
      <c r="E7" s="746" t="s">
        <v>943</v>
      </c>
      <c r="F7" s="747" t="s">
        <v>314</v>
      </c>
      <c r="G7" s="1794" t="s">
        <v>28</v>
      </c>
      <c r="H7" s="457"/>
      <c r="I7" s="1794" t="s">
        <v>28</v>
      </c>
      <c r="J7" s="457"/>
      <c r="K7" s="345" t="s">
        <v>944</v>
      </c>
      <c r="V7" s="561">
        <v>0</v>
      </c>
    </row>
    <row s="2849" customFormat="1" customHeight="1" ht="15" hidden="1">
      <c r="C8" s="728"/>
      <c r="U8" s="476"/>
      <c r="V8" s="473">
        <v>0</v>
      </c>
    </row>
    <row customHeight="1" ht="22.5" hidden="1">
      <c r="A9" s="561"/>
      <c r="B9" s="2453"/>
      <c r="C9" s="2454" t="s">
        <v>103</v>
      </c>
      <c r="D9" s="745" t="str">
        <f>B9&amp;".1"</f>
        <v>.1</v>
      </c>
      <c r="E9" s="746" t="s">
        <v>947</v>
      </c>
      <c r="F9" s="747" t="s">
        <v>314</v>
      </c>
      <c r="G9" s="753" t="s">
        <v>28</v>
      </c>
      <c r="H9" s="457" t="s">
        <v>28</v>
      </c>
      <c r="I9" s="753" t="s">
        <v>28</v>
      </c>
      <c r="J9" s="457" t="s">
        <v>28</v>
      </c>
      <c r="K9" s="345"/>
      <c r="V9" s="561">
        <v>0</v>
      </c>
    </row>
    <row customHeight="1" ht="15" hidden="1">
      <c r="A10" s="561"/>
      <c r="B10" s="2453"/>
      <c r="C10" s="2454"/>
      <c r="D10" s="745" t="str">
        <f>B9&amp;".2"</f>
        <v>.2</v>
      </c>
      <c r="E10" s="746" t="s">
        <v>948</v>
      </c>
      <c r="F10" s="747" t="s">
        <v>314</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314</v>
      </c>
      <c r="G11" s="1788" t="s">
        <v>28</v>
      </c>
      <c r="H11" s="457" t="s">
        <v>28</v>
      </c>
      <c r="I11" s="1788" t="s">
        <v>28</v>
      </c>
      <c r="J11" s="457" t="s">
        <v>28</v>
      </c>
      <c r="K11" s="345" t="s">
        <v>951</v>
      </c>
      <c r="V11" s="561">
        <v>0</v>
      </c>
    </row>
    <row s="2849" customFormat="1" customHeight="1" ht="15" hidden="1">
      <c r="C12" s="728"/>
      <c r="U12" s="476"/>
      <c r="V12" s="473">
        <v>0</v>
      </c>
    </row>
    <row customHeight="1" ht="33.75" hidden="1">
      <c r="A13" s="561"/>
      <c r="B13" s="2453"/>
      <c r="C13" s="2454" t="s">
        <v>103</v>
      </c>
      <c r="D13" s="745" t="str">
        <f>B13&amp;".1"</f>
        <v>.1</v>
      </c>
      <c r="E13" s="746" t="s">
        <v>952</v>
      </c>
      <c r="F13" s="747" t="s">
        <v>314</v>
      </c>
      <c r="G13" s="753" t="s">
        <v>28</v>
      </c>
      <c r="H13" s="457" t="s">
        <v>28</v>
      </c>
      <c r="I13" s="753" t="s">
        <v>28</v>
      </c>
      <c r="J13" s="457" t="s">
        <v>28</v>
      </c>
      <c r="K13" s="345" t="s">
        <v>953</v>
      </c>
      <c r="V13" s="561">
        <v>0</v>
      </c>
    </row>
    <row customHeight="1" ht="15" hidden="1">
      <c r="B14" s="2453"/>
      <c r="C14" s="2454"/>
      <c r="D14" s="745" t="str">
        <f>B13&amp;".2"</f>
        <v>.2</v>
      </c>
      <c r="E14" s="746" t="s">
        <v>954</v>
      </c>
      <c r="F14" s="747" t="s">
        <v>314</v>
      </c>
      <c r="G14" s="1788" t="s">
        <v>28</v>
      </c>
      <c r="H14" s="457" t="s">
        <v>28</v>
      </c>
      <c r="I14" s="1788" t="s">
        <v>28</v>
      </c>
      <c r="J14" s="457" t="s">
        <v>28</v>
      </c>
      <c r="K14" s="345" t="s">
        <v>955</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122</v>
      </c>
      <c r="J25" s="808"/>
      <c r="K25" s="473"/>
      <c r="U25" s="731"/>
      <c r="V25" s="814">
        <v>1</v>
      </c>
    </row>
    <row customHeight="1" ht="15.75">
      <c r="C26" s="232"/>
      <c r="D26" s="767"/>
      <c r="E26" s="2423" t="s">
        <v>111</v>
      </c>
      <c r="F26" s="2424"/>
      <c r="G26" s="2451" t="str">
        <f>IF(G25="","",INDEX(DIFFERENTIATION_UNMERGE_VD,MATCH(G25,DIFFERENTIATION_ID_DIFF,0)))</f>
        <v/>
      </c>
      <c r="H26" s="2452"/>
      <c r="I26" s="2451">
        <f>IF(I25="","",INDEX(DIFFERENTIATION_UNMERGE_VD,MATCH(I25,DIFFERENTIATION_ID_DIFF,0)))</f>
        <v>0</v>
      </c>
      <c r="J26" s="2452"/>
      <c r="K26" s="2231" t="s">
        <v>309</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308</v>
      </c>
      <c r="E29" s="2426"/>
      <c r="F29" s="2426"/>
      <c r="G29" s="943"/>
      <c r="H29" s="943"/>
      <c r="I29" s="943"/>
      <c r="J29" s="944"/>
      <c r="K29" s="2251"/>
      <c r="U29" s="731"/>
      <c r="V29" s="814">
        <v>15</v>
      </c>
    </row>
    <row customHeight="1" ht="35.699999999999996">
      <c r="C30" s="232"/>
      <c r="D30" s="817" t="s">
        <v>87</v>
      </c>
      <c r="E30" s="816" t="s">
        <v>310</v>
      </c>
      <c r="F30" s="816" t="s">
        <v>572</v>
      </c>
      <c r="G30" s="864" t="s">
        <v>311</v>
      </c>
      <c r="H30" s="863" t="s">
        <v>398</v>
      </c>
      <c r="I30" s="740" t="s">
        <v>311</v>
      </c>
      <c r="J30" s="521" t="s">
        <v>398</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314</v>
      </c>
      <c r="G32" s="869" t="s">
        <v>314</v>
      </c>
      <c r="H32" s="869" t="s">
        <v>314</v>
      </c>
      <c r="I32" s="747" t="s">
        <v>314</v>
      </c>
      <c r="J32" s="747" t="s">
        <v>314</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314</v>
      </c>
      <c r="G34" s="876" t="s">
        <v>314</v>
      </c>
      <c r="H34" s="876" t="s">
        <v>314</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314</v>
      </c>
      <c r="G36" s="870" t="s">
        <v>962</v>
      </c>
      <c r="H36" s="869" t="s">
        <v>314</v>
      </c>
      <c r="I36" s="580" t="s">
        <v>962</v>
      </c>
      <c r="J36" s="747" t="s">
        <v>314</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314</v>
      </c>
      <c r="G38" s="870" t="s">
        <v>962</v>
      </c>
      <c r="H38" s="871" t="s">
        <v>314</v>
      </c>
      <c r="I38" s="580" t="s">
        <v>962</v>
      </c>
      <c r="J38" s="577" t="s">
        <v>314</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9AF41-0067-FEEC-E781-B559793036B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5"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5"/>
      <c r="H6" s="2305"/>
      <c r="I6" s="2305"/>
      <c r="J6" s="2305"/>
      <c r="K6" s="2305"/>
      <c r="M6" s="638"/>
      <c r="AB6" s="1204"/>
      <c r="AE6" s="1687">
        <v>16</v>
      </c>
    </row>
    <row customHeight="1" ht="10.5">
      <c r="AE7" s="814">
        <v>10</v>
      </c>
    </row>
    <row customHeight="1" ht="10.5">
      <c r="A8" s="1107"/>
      <c r="B8" s="1107"/>
      <c r="C8" s="1107"/>
      <c r="F8" s="2157" t="s">
        <v>308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88</v>
      </c>
      <c r="R10" s="971" t="s">
        <v>983</v>
      </c>
      <c r="S10" s="971" t="s">
        <v>984</v>
      </c>
      <c r="T10" s="972" t="s">
        <v>985</v>
      </c>
      <c r="U10" s="971" t="s">
        <v>88</v>
      </c>
      <c r="V10" s="971" t="s">
        <v>986</v>
      </c>
      <c r="W10" s="971" t="s">
        <v>984</v>
      </c>
      <c r="X10" s="972" t="s">
        <v>985</v>
      </c>
      <c r="Y10" s="357" t="s">
        <v>987</v>
      </c>
      <c r="Z10" s="2157" t="s">
        <v>87</v>
      </c>
      <c r="AA10" s="2159"/>
      <c r="AB10" s="1105" t="s">
        <v>988</v>
      </c>
      <c r="AE10" s="814">
        <v>41</v>
      </c>
    </row>
    <row s="2850" customFormat="1" customHeight="1" ht="5.25" hidden="1">
      <c r="A11" s="1108"/>
      <c r="B11" s="1108"/>
      <c r="C11" s="1108"/>
      <c r="E11" s="1106"/>
      <c r="F11" s="2462" t="s">
        <v>384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5DAE5-1A0C-6581-ED98-2EB853F060A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5"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1012</v>
      </c>
      <c r="K12" s="2183"/>
      <c r="L12" s="2288"/>
      <c r="M12" s="2288"/>
      <c r="N12" s="2183"/>
      <c r="O12" s="2183"/>
      <c r="P12" s="2474"/>
      <c r="Q12" s="2474"/>
      <c r="R12" s="2474"/>
      <c r="S12" s="1190" t="s">
        <v>85</v>
      </c>
      <c r="T12" s="1190" t="s">
        <v>86</v>
      </c>
      <c r="U12" s="1190" t="s">
        <v>84</v>
      </c>
      <c r="V12" s="1190" t="s">
        <v>1013</v>
      </c>
      <c r="W12" s="1190" t="s">
        <v>84</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7CEDC-C692-EEC4-D8AA-FE678E73C2A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5"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315</v>
      </c>
      <c r="G30" s="1293" t="s">
        <v>1053</v>
      </c>
      <c r="H30" s="1292">
        <f>SUM(I30:J30)</f>
        <v>0</v>
      </c>
      <c r="I30" s="1291"/>
      <c r="J30" s="1281"/>
      <c r="K30" s="1290"/>
      <c r="W30" s="1211">
        <v>11</v>
      </c>
    </row>
    <row customHeight="1" ht="11.549999999999999">
      <c r="F31" s="1286" t="s">
        <v>318</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332</v>
      </c>
      <c r="G33" s="1293" t="s">
        <v>1056</v>
      </c>
      <c r="H33" s="1292">
        <f>SUM(I33:J33)</f>
        <v>0</v>
      </c>
      <c r="I33" s="1291"/>
      <c r="J33" s="1281"/>
      <c r="K33" s="1290"/>
      <c r="W33" s="1211">
        <v>46</v>
      </c>
    </row>
    <row customHeight="1" ht="11.549999999999999">
      <c r="F34" s="1286" t="s">
        <v>340</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115</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102</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315</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318</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1D777-283B-6F1D-CCA5-C98BA8CB78B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80" width="4.7109375" hidden="1" customWidth="1"/>
    <col min="2" max="2" style="4483" width="4.7109375" hidden="1" customWidth="1"/>
    <col min="3" max="4" style="4480" width="4.7109375" hidden="1" customWidth="1"/>
    <col min="5" max="5" style="4480" width="3.00390625" customWidth="1"/>
    <col min="6" max="6" style="4480" width="6.00390625" customWidth="1"/>
    <col min="7" max="7" style="4480" width="18.00390625" customWidth="1"/>
    <col min="8" max="8" style="4480" width="27.00390625" customWidth="1"/>
    <col min="9" max="9" style="4480" width="18.00390625" customWidth="1"/>
    <col min="10" max="14" style="4480" width="0.8515625" hidden="1" customWidth="1"/>
    <col min="15" max="28" style="4480" width="21.7109375" hidden="1" customWidth="1"/>
    <col min="29" max="71" style="4480" width="0.8515625" hidden="1" customWidth="1"/>
    <col min="72" max="79" style="4480" width="21.7109375" customWidth="1"/>
    <col min="80" max="81" style="4480" width="29.140625" customWidth="1"/>
    <col min="82" max="89" style="4480" width="21.7109375" customWidth="1"/>
    <col min="90" max="102" style="4480" width="0.7109375" customWidth="1"/>
    <col min="103" max="114" style="4480" width="21.7109375" hidden="1" customWidth="1"/>
    <col min="115" max="178" style="4480" width="0.7109375" hidden="1" customWidth="1"/>
    <col min="179" max="179" style="4480" width="0.140625" customWidth="1"/>
    <col min="180" max="184" style="4480" width="8.00390625" customWidth="1"/>
    <col min="185" max="185" style="4480" width="9.140625" hidden="1"/>
  </cols>
  <sheetData>
    <row s="4415" customFormat="1" customHeight="1" ht="12" hidden="1">
      <c r="B1" s="979"/>
      <c r="C1" s="980"/>
      <c r="D1" s="980"/>
      <c r="GC1" s="978" t="s">
        <v>14</v>
      </c>
    </row>
    <row s="441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3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30"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3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30" customFormat="1" customHeight="1" ht="11.549999999999999">
      <c r="B10" s="990"/>
      <c r="F10" s="2485" t="s">
        <v>308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5" customFormat="1" customHeight="1" ht="11.25" hidden="1">
      <c r="B20" s="996"/>
      <c r="D20" s="980"/>
      <c r="E20" s="995"/>
      <c r="F20" s="1253" t="s">
        <v>384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5" customFormat="1" customHeight="1" ht="12.75">
      <c r="A22" s="997"/>
      <c r="B22" s="997"/>
      <c r="C22" s="997"/>
      <c r="D22" s="997"/>
      <c r="E22" s="997"/>
      <c r="FX22" s="997"/>
      <c r="FY22" s="997"/>
      <c r="FZ22" s="997"/>
      <c r="GA22" s="997"/>
      <c r="GB22" s="997"/>
      <c r="GC22" s="978">
        <v>12</v>
      </c>
    </row>
    <row s="448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ABAB9-B3E3-DD52-882B-E73DE95D8A8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251" width="10.00390625" customWidth="1"/>
    <col min="19" max="19" style="2774" width="10.57421875" hidden="1"/>
  </cols>
  <sheetData>
    <row s="2849"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122</v>
      </c>
      <c r="S8" s="561">
        <v>1</v>
      </c>
    </row>
    <row customHeight="1" ht="15.75">
      <c r="C9" s="232"/>
      <c r="D9" s="767"/>
      <c r="E9" s="2423" t="s">
        <v>111</v>
      </c>
      <c r="F9" s="2424"/>
      <c r="G9" s="872" t="str">
        <f>IF(G8="","",INDEX(DIFFERENTIATION_UNMERGE_VD,MATCH(G8,DIFFERENTIATION_ID_DIFF,0)))</f>
        <v/>
      </c>
      <c r="H9" s="872">
        <f>IF(H8="","",INDEX(DIFFERENTIATION_UNMERGE_VD,MATCH(H8,DIFFERENTIATION_ID_DIFF,0)))</f>
        <v>0</v>
      </c>
      <c r="I9" s="2183" t="s">
        <v>309</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308</v>
      </c>
      <c r="E12" s="2426"/>
      <c r="F12" s="2426"/>
      <c r="G12" s="943"/>
      <c r="H12" s="943"/>
      <c r="I12" s="2183"/>
      <c r="R12" s="731"/>
      <c r="S12" s="814">
        <v>15</v>
      </c>
    </row>
    <row customHeight="1" ht="35.699999999999996">
      <c r="C13" s="232"/>
      <c r="D13" s="817" t="s">
        <v>87</v>
      </c>
      <c r="E13" s="816" t="s">
        <v>310</v>
      </c>
      <c r="F13" s="816" t="s">
        <v>572</v>
      </c>
      <c r="G13" s="864" t="s">
        <v>311</v>
      </c>
      <c r="H13" s="810" t="s">
        <v>311</v>
      </c>
      <c r="I13" s="2183"/>
      <c r="S13" s="561">
        <v>34</v>
      </c>
    </row>
    <row customHeight="1" ht="15" hidden="1">
      <c r="C14" s="232"/>
      <c r="D14" s="649" t="s">
        <v>115</v>
      </c>
      <c r="E14" s="649" t="s">
        <v>102</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1120</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1120</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1120</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1121</v>
      </c>
      <c r="E20" s="744"/>
      <c r="F20" s="565"/>
      <c r="G20" s="565"/>
      <c r="H20" s="565"/>
      <c r="I20" s="1819"/>
      <c r="S20" s="561">
        <v>0</v>
      </c>
    </row>
    <row customHeight="1" ht="29.25">
      <c r="C21" s="507"/>
      <c r="D21" s="595" t="s">
        <v>321</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1122</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19868-BE47-E06E-34E5-FED6D0B9351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51" width="9.140625" hidden="1" customWidth="1"/>
    <col min="2" max="2" style="2849" width="9.140625" hidden="1" customWidth="1"/>
    <col min="3" max="3" style="3648" width="3.00390625" customWidth="1"/>
    <col min="4" max="4" style="2774" width="6.00390625" customWidth="1"/>
    <col min="5" max="6" style="2774" width="64.00390625" customWidth="1"/>
    <col min="7" max="7" style="2774" width="140.00390625" customWidth="1"/>
    <col min="8" max="8" style="2774" width="10.00390625" customWidth="1"/>
    <col min="9" max="10" style="2925"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308</v>
      </c>
      <c r="E9" s="2265"/>
      <c r="F9" s="2265"/>
      <c r="G9" s="2445" t="s">
        <v>309</v>
      </c>
      <c r="Q9" s="139">
        <v>14</v>
      </c>
    </row>
    <row customHeight="1" ht="24">
      <c r="C10" s="152"/>
      <c r="D10" s="161" t="s">
        <v>87</v>
      </c>
      <c r="E10" s="164" t="s">
        <v>310</v>
      </c>
      <c r="F10" s="164" t="s">
        <v>398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314</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314</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314</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314</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330</v>
      </c>
      <c r="F22" s="394"/>
      <c r="G22" s="395"/>
      <c r="Q22" s="139">
        <v>15</v>
      </c>
    </row>
    <row s="2774" customFormat="1" customHeight="1" ht="22.5" hidden="1">
      <c r="A23" s="399"/>
      <c r="B23" s="1216"/>
      <c r="C23" s="432"/>
      <c r="D23" s="1729" t="s">
        <v>102</v>
      </c>
      <c r="E23" s="253" t="s">
        <v>1128</v>
      </c>
      <c r="F23" s="1726" t="s">
        <v>314</v>
      </c>
      <c r="G23" s="401"/>
      <c r="I23" s="1680"/>
      <c r="J23" s="1680"/>
      <c r="Q23" s="1687">
        <v>0</v>
      </c>
    </row>
    <row s="2774" customFormat="1" customHeight="1" ht="14.25" hidden="1">
      <c r="A24" s="399"/>
      <c r="B24" s="1216"/>
      <c r="C24" s="432"/>
      <c r="D24" s="1729" t="s">
        <v>714</v>
      </c>
      <c r="E24" s="1728" t="s">
        <v>1129</v>
      </c>
      <c r="F24" s="1726" t="s">
        <v>314</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D2EC9-9846-5934-1304-DFD8B0436DA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8"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5"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314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1132</v>
      </c>
      <c r="F4" s="1726"/>
      <c r="G4" s="313"/>
      <c r="H4" s="1726" t="s">
        <v>314</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1133</v>
      </c>
      <c r="F6" s="1726"/>
      <c r="G6" s="313"/>
      <c r="H6" s="1726" t="s">
        <v>314</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1134</v>
      </c>
      <c r="F8" s="1726"/>
      <c r="G8" s="313"/>
      <c r="H8" s="1726" t="s">
        <v>314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1135</v>
      </c>
      <c r="F10" s="1726"/>
      <c r="G10" s="1730"/>
      <c r="H10" s="1726" t="s">
        <v>314</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308</v>
      </c>
      <c r="E18" s="2265"/>
      <c r="F18" s="2265"/>
      <c r="G18" s="2265"/>
      <c r="H18" s="2265"/>
      <c r="I18" s="2445" t="s">
        <v>309</v>
      </c>
      <c r="M18" s="139">
        <v>21</v>
      </c>
    </row>
    <row customHeight="1" ht="22.049999999999997">
      <c r="C19" s="152"/>
      <c r="D19" s="161" t="s">
        <v>87</v>
      </c>
      <c r="E19" s="164" t="s">
        <v>310</v>
      </c>
      <c r="F19" s="164"/>
      <c r="G19" s="164" t="s">
        <v>311</v>
      </c>
      <c r="H19" s="164" t="s">
        <v>398</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314</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314</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332</v>
      </c>
      <c r="E26" s="255"/>
      <c r="F26" s="254"/>
      <c r="G26" s="254" t="s">
        <v>314</v>
      </c>
      <c r="H26" s="269"/>
      <c r="I26" s="2225" t="s">
        <v>1142</v>
      </c>
      <c r="M26" s="139">
        <v>14</v>
      </c>
    </row>
    <row customHeight="1" ht="15.75">
      <c r="A27" s="1739" t="s">
        <v>115</v>
      </c>
      <c r="C27" s="152"/>
      <c r="D27" s="165"/>
      <c r="E27" s="259" t="s">
        <v>330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759</v>
      </c>
      <c r="E29" s="261" t="s">
        <v>1132</v>
      </c>
      <c r="F29" s="254"/>
      <c r="G29" s="313"/>
      <c r="H29" s="254" t="s">
        <v>314</v>
      </c>
      <c r="I29" s="2225" t="s">
        <v>1143</v>
      </c>
      <c r="M29" s="139">
        <v>20</v>
      </c>
    </row>
    <row customHeight="1" ht="15.75">
      <c r="A30" s="1739" t="s">
        <v>102</v>
      </c>
      <c r="C30" s="152"/>
      <c r="D30" s="165"/>
      <c r="E30" s="259" t="s">
        <v>330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321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1144</v>
      </c>
      <c r="E33" s="262" t="s">
        <v>1133</v>
      </c>
      <c r="F33" s="254"/>
      <c r="G33" s="313"/>
      <c r="H33" s="254" t="s">
        <v>314</v>
      </c>
      <c r="I33" s="2225" t="s">
        <v>1145</v>
      </c>
      <c r="M33" s="139">
        <v>14</v>
      </c>
    </row>
    <row customHeight="1" ht="15.75">
      <c r="A34" s="1739" t="s">
        <v>89</v>
      </c>
      <c r="C34" s="152"/>
      <c r="D34" s="165"/>
      <c r="E34" s="260" t="s">
        <v>330</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1146</v>
      </c>
      <c r="E36" s="262" t="s">
        <v>1134</v>
      </c>
      <c r="F36" s="254"/>
      <c r="G36" s="313"/>
      <c r="H36" s="254" t="s">
        <v>314</v>
      </c>
      <c r="I36" s="2199" t="s">
        <v>1147</v>
      </c>
      <c r="M36" s="139">
        <v>14</v>
      </c>
    </row>
    <row customHeight="1" ht="15.75">
      <c r="A37" s="1739" t="s">
        <v>90</v>
      </c>
      <c r="C37" s="152"/>
      <c r="D37" s="165"/>
      <c r="E37" s="260" t="s">
        <v>330</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889</v>
      </c>
      <c r="E39" s="262" t="s">
        <v>1135</v>
      </c>
      <c r="F39" s="254"/>
      <c r="G39" s="263"/>
      <c r="H39" s="254" t="s">
        <v>314</v>
      </c>
      <c r="I39" s="2225" t="s">
        <v>1148</v>
      </c>
      <c r="L39" s="211" t="s">
        <v>1136</v>
      </c>
      <c r="M39" s="139">
        <v>14</v>
      </c>
    </row>
    <row customHeight="1" ht="15.75">
      <c r="A40" s="1739" t="s">
        <v>116</v>
      </c>
      <c r="C40" s="152"/>
      <c r="D40" s="165"/>
      <c r="E40" s="260" t="s">
        <v>330</v>
      </c>
      <c r="F40" s="256"/>
      <c r="G40" s="256"/>
      <c r="H40" s="257"/>
      <c r="I40" s="2227"/>
      <c r="M40" s="139">
        <v>15</v>
      </c>
    </row>
    <row s="4560"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FBD24-4666-E741-53FF-71703600BB93}" mc:Ignorable="x14ac xr xr2 xr3">
  <sheetPr>
    <tabColor theme="6" tint="0.4"/>
  </sheetPr>
  <dimension ref="A1:AH332"/>
  <sheetViews>
    <sheetView topLeftCell="A1" showGridLines="0" zoomScale="90" workbookViewId="0">
      <selection activeCell="K297" sqref="K297"/>
    </sheetView>
  </sheetViews>
  <sheetFormatPr defaultColWidth="10.57421875" customHeight="1" defaultRowHeight="14.25"/>
  <cols>
    <col min="1" max="2" style="4563" width="25.140625" hidden="1" customWidth="1"/>
    <col min="3" max="3" style="3357" width="9.140625" hidden="1" customWidth="1"/>
    <col min="4" max="4" style="3648"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5"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314</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314</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566</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308</v>
      </c>
      <c r="F19" s="2265"/>
      <c r="G19" s="2265"/>
      <c r="H19" s="2265"/>
      <c r="I19" s="2265"/>
      <c r="J19" s="2265"/>
      <c r="K19" s="2265"/>
      <c r="L19" s="2265"/>
      <c r="M19" s="2445" t="s">
        <v>309</v>
      </c>
      <c r="AH19" s="430">
        <v>21</v>
      </c>
    </row>
    <row customHeight="1" ht="22.049999999999997">
      <c r="D20" s="432"/>
      <c r="E20" s="2333" t="s">
        <v>87</v>
      </c>
      <c r="F20" s="2280" t="s">
        <v>127</v>
      </c>
      <c r="G20" s="2280" t="s">
        <v>128</v>
      </c>
      <c r="H20" s="2442" t="s">
        <v>1152</v>
      </c>
      <c r="I20" s="2443"/>
      <c r="J20" s="2489"/>
      <c r="K20" s="2280" t="s">
        <v>311</v>
      </c>
      <c r="L20" s="2280" t="s">
        <v>398</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115</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314</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314</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314</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314</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314</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314</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314</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314</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314</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холодное водоснабжение</v>
      </c>
      <c r="H51" s="1918"/>
      <c r="I51" s="4594">
        <v>45658</v>
      </c>
      <c r="J51" s="4595">
        <v>46022</v>
      </c>
      <c r="K51" s="1921" t="s">
        <v>1156</v>
      </c>
      <c r="L51" s="1918" t="s">
        <v>314</v>
      </c>
      <c r="M51" s="2226"/>
      <c r="N51" s="390"/>
      <c r="O51" s="1680"/>
      <c r="P51" s="1680"/>
      <c r="AH51" s="1687">
        <v>0</v>
      </c>
    </row>
    <row s="2774" customFormat="1" customHeight="1" ht="18.75">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314</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314</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314</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314</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258</v>
      </c>
      <c r="B66" s="1836" t="s">
        <v>259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314</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263</v>
      </c>
      <c r="B69" s="1836" t="s">
        <v>264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314</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268</v>
      </c>
      <c r="B72" s="1836" t="s">
        <v>269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314</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273</v>
      </c>
      <c r="B75" s="1836" t="s">
        <v>274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314</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278</v>
      </c>
      <c r="B78" s="1836" t="s">
        <v>279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314</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283</v>
      </c>
      <c r="B81" s="1836" t="s">
        <v>284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314</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102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314</v>
      </c>
      <c r="G85" s="254" t="s">
        <v>314</v>
      </c>
      <c r="H85" s="2274" t="s">
        <v>314</v>
      </c>
      <c r="I85" s="2276"/>
      <c r="J85" s="254" t="s">
        <v>314</v>
      </c>
      <c r="K85" s="254" t="s">
        <v>314</v>
      </c>
      <c r="L85" s="4597" t="s">
        <v>1157</v>
      </c>
      <c r="M85" s="401" t="s">
        <v>1158</v>
      </c>
      <c r="N85" s="390"/>
      <c r="AH85" s="430">
        <v>34</v>
      </c>
    </row>
    <row customHeight="1" ht="19.95">
      <c r="A86" s="1836"/>
      <c r="B86" s="1836"/>
      <c r="D86" s="432"/>
      <c r="E86" s="203" t="s">
        <v>89</v>
      </c>
      <c r="F86" s="2516" t="s">
        <v>1159</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1160</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314</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1160</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314</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1160</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314</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1160</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314</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1160</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314</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1160</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314</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1160</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314</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1160</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314</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1160</v>
      </c>
      <c r="D113" s="2518"/>
      <c r="E113" s="2260"/>
      <c r="F113" s="2439"/>
      <c r="G113" s="456"/>
      <c r="H113" s="1556"/>
      <c r="I113" s="707"/>
      <c r="J113" s="627"/>
      <c r="K113" s="1556"/>
      <c r="L113" s="270"/>
      <c r="M113" s="397"/>
      <c r="N113" s="390"/>
      <c r="O113" s="1680"/>
      <c r="P113" s="1680"/>
      <c r="AH113" s="1687">
        <v>0</v>
      </c>
    </row>
    <row s="2774" customFormat="1" customHeight="1" ht="18.75">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Тариф на холодное водоснабжение</v>
      </c>
      <c r="H114" s="1918"/>
      <c r="I114" s="4594">
        <v>45658</v>
      </c>
      <c r="J114" s="4595">
        <v>46022</v>
      </c>
      <c r="K114" s="1834">
        <v>4038.15</v>
      </c>
      <c r="L114" s="1918" t="s">
        <v>314</v>
      </c>
      <c r="M114" s="397"/>
      <c r="N114" s="390"/>
      <c r="O114" s="1680"/>
      <c r="P114" s="1680"/>
      <c r="AH114" s="1687">
        <v>0</v>
      </c>
    </row>
    <row s="2774" customFormat="1" customHeight="1" ht="18.75">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c r="A116" s="1836"/>
      <c r="B116" s="1836"/>
      <c r="C116" s="425" t="s">
        <v>1160</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314</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1160</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314</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1160</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314</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1160</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314</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1160</v>
      </c>
      <c r="D128" s="2518"/>
      <c r="E128" s="2260"/>
      <c r="F128" s="2439"/>
      <c r="G128" s="456"/>
      <c r="H128" s="1556"/>
      <c r="I128" s="707"/>
      <c r="J128" s="627"/>
      <c r="K128" s="1556"/>
      <c r="L128" s="270"/>
      <c r="M128" s="397"/>
      <c r="N128" s="390"/>
      <c r="O128" s="1680"/>
      <c r="P128" s="1680"/>
      <c r="AH128" s="1687">
        <v>0</v>
      </c>
    </row>
    <row s="2774" customFormat="1" customHeight="1" ht="18.75" hidden="1">
      <c r="A129" s="1836" t="s">
        <v>258</v>
      </c>
      <c r="B129" s="1836" t="s">
        <v>259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314</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1160</v>
      </c>
      <c r="D131" s="2518"/>
      <c r="E131" s="2260"/>
      <c r="F131" s="2439"/>
      <c r="G131" s="456"/>
      <c r="H131" s="1556"/>
      <c r="I131" s="707"/>
      <c r="J131" s="627"/>
      <c r="K131" s="1556"/>
      <c r="L131" s="270"/>
      <c r="M131" s="397"/>
      <c r="N131" s="390"/>
      <c r="O131" s="1680"/>
      <c r="P131" s="1680"/>
      <c r="AH131" s="1687">
        <v>0</v>
      </c>
    </row>
    <row s="2774" customFormat="1" customHeight="1" ht="18.75" hidden="1">
      <c r="A132" s="1836" t="s">
        <v>263</v>
      </c>
      <c r="B132" s="1836" t="s">
        <v>264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314</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1160</v>
      </c>
      <c r="D134" s="2518"/>
      <c r="E134" s="2260"/>
      <c r="F134" s="2439"/>
      <c r="G134" s="456"/>
      <c r="H134" s="1556"/>
      <c r="I134" s="707"/>
      <c r="J134" s="627"/>
      <c r="K134" s="1556"/>
      <c r="L134" s="270"/>
      <c r="M134" s="397"/>
      <c r="N134" s="390"/>
      <c r="O134" s="1680"/>
      <c r="P134" s="1680"/>
      <c r="AH134" s="1687">
        <v>0</v>
      </c>
    </row>
    <row s="2774" customFormat="1" customHeight="1" ht="18.75" hidden="1">
      <c r="A135" s="1836" t="s">
        <v>268</v>
      </c>
      <c r="B135" s="1836" t="s">
        <v>269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314</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1160</v>
      </c>
      <c r="D137" s="2518"/>
      <c r="E137" s="2260"/>
      <c r="F137" s="2439"/>
      <c r="G137" s="456"/>
      <c r="H137" s="1556"/>
      <c r="I137" s="707"/>
      <c r="J137" s="627"/>
      <c r="K137" s="1556"/>
      <c r="L137" s="270"/>
      <c r="M137" s="397"/>
      <c r="N137" s="390"/>
      <c r="O137" s="1680"/>
      <c r="P137" s="1680"/>
      <c r="AH137" s="1687">
        <v>0</v>
      </c>
    </row>
    <row s="2774" customFormat="1" customHeight="1" ht="18.75" hidden="1">
      <c r="A138" s="1836" t="s">
        <v>273</v>
      </c>
      <c r="B138" s="1836" t="s">
        <v>274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314</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1160</v>
      </c>
      <c r="D140" s="2518"/>
      <c r="E140" s="2260"/>
      <c r="F140" s="2439"/>
      <c r="G140" s="456"/>
      <c r="H140" s="1556"/>
      <c r="I140" s="707"/>
      <c r="J140" s="627"/>
      <c r="K140" s="1556"/>
      <c r="L140" s="270"/>
      <c r="M140" s="397"/>
      <c r="N140" s="390"/>
      <c r="O140" s="1680"/>
      <c r="P140" s="1680"/>
      <c r="AH140" s="1687">
        <v>0</v>
      </c>
    </row>
    <row s="2774" customFormat="1" customHeight="1" ht="18.75" hidden="1">
      <c r="A141" s="1836" t="s">
        <v>278</v>
      </c>
      <c r="B141" s="1836" t="s">
        <v>279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314</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1160</v>
      </c>
      <c r="D143" s="2518"/>
      <c r="E143" s="2260"/>
      <c r="F143" s="2439"/>
      <c r="G143" s="456"/>
      <c r="H143" s="1556"/>
      <c r="I143" s="707"/>
      <c r="J143" s="627"/>
      <c r="K143" s="1556"/>
      <c r="L143" s="270"/>
      <c r="M143" s="397"/>
      <c r="N143" s="390"/>
      <c r="O143" s="1680"/>
      <c r="P143" s="1680"/>
      <c r="AH143" s="1687">
        <v>0</v>
      </c>
    </row>
    <row s="2774" customFormat="1" customHeight="1" ht="18.75" hidden="1">
      <c r="A144" s="1836" t="s">
        <v>283</v>
      </c>
      <c r="B144" s="1836" t="s">
        <v>284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314</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1160</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1160</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314</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1160</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314</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1160</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314</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1160</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314</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1160</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314</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1160</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314</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1160</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314</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1160</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314</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1160</v>
      </c>
      <c r="D174" s="2518"/>
      <c r="E174" s="2260"/>
      <c r="F174" s="2439"/>
      <c r="G174" s="456"/>
      <c r="H174" s="1556"/>
      <c r="I174" s="707"/>
      <c r="J174" s="627"/>
      <c r="K174" s="1556"/>
      <c r="L174" s="270"/>
      <c r="M174" s="397"/>
      <c r="N174" s="390"/>
      <c r="O174" s="1680"/>
      <c r="P174" s="1680"/>
      <c r="AH174" s="1687">
        <v>0</v>
      </c>
    </row>
    <row s="2774" customFormat="1" customHeight="1" ht="18.75">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Тариф на холодное водоснабжение</v>
      </c>
      <c r="H175" s="1918"/>
      <c r="I175" s="4594">
        <v>45658</v>
      </c>
      <c r="J175" s="4595">
        <v>46022</v>
      </c>
      <c r="K175" s="1834">
        <v>65</v>
      </c>
      <c r="L175" s="1918" t="s">
        <v>314</v>
      </c>
      <c r="M175" s="397"/>
      <c r="N175" s="390"/>
      <c r="O175" s="1680"/>
      <c r="P175" s="1680"/>
      <c r="AH175" s="1687">
        <v>0</v>
      </c>
    </row>
    <row s="2774" customFormat="1" customHeight="1" ht="18.75">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c r="A177" s="1836"/>
      <c r="B177" s="1836"/>
      <c r="C177" s="425" t="s">
        <v>1160</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314</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1160</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314</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1160</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314</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1160</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314</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1160</v>
      </c>
      <c r="D189" s="2518"/>
      <c r="E189" s="2260"/>
      <c r="F189" s="2439"/>
      <c r="G189" s="456"/>
      <c r="H189" s="1556"/>
      <c r="I189" s="707"/>
      <c r="J189" s="627"/>
      <c r="K189" s="1556"/>
      <c r="L189" s="270"/>
      <c r="M189" s="397"/>
      <c r="N189" s="390"/>
      <c r="O189" s="1680"/>
      <c r="P189" s="1680"/>
      <c r="AH189" s="1687">
        <v>0</v>
      </c>
    </row>
    <row s="2774" customFormat="1" customHeight="1" ht="18.75" hidden="1">
      <c r="A190" s="1836" t="s">
        <v>258</v>
      </c>
      <c r="B190" s="1836" t="s">
        <v>259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314</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1160</v>
      </c>
      <c r="D192" s="2518"/>
      <c r="E192" s="2260"/>
      <c r="F192" s="2439"/>
      <c r="G192" s="456"/>
      <c r="H192" s="1556"/>
      <c r="I192" s="707"/>
      <c r="J192" s="627"/>
      <c r="K192" s="1556"/>
      <c r="L192" s="270"/>
      <c r="M192" s="397"/>
      <c r="N192" s="390"/>
      <c r="O192" s="1680"/>
      <c r="P192" s="1680"/>
      <c r="AH192" s="1687">
        <v>0</v>
      </c>
    </row>
    <row s="2774" customFormat="1" customHeight="1" ht="18.75" hidden="1">
      <c r="A193" s="1836" t="s">
        <v>263</v>
      </c>
      <c r="B193" s="1836" t="s">
        <v>264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314</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1160</v>
      </c>
      <c r="D195" s="2518"/>
      <c r="E195" s="2260"/>
      <c r="F195" s="2439"/>
      <c r="G195" s="456"/>
      <c r="H195" s="1556"/>
      <c r="I195" s="707"/>
      <c r="J195" s="627"/>
      <c r="K195" s="1556"/>
      <c r="L195" s="270"/>
      <c r="M195" s="397"/>
      <c r="N195" s="390"/>
      <c r="O195" s="1680"/>
      <c r="P195" s="1680"/>
      <c r="AH195" s="1687">
        <v>0</v>
      </c>
    </row>
    <row s="2774" customFormat="1" customHeight="1" ht="18.75" hidden="1">
      <c r="A196" s="1836" t="s">
        <v>268</v>
      </c>
      <c r="B196" s="1836" t="s">
        <v>269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314</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1160</v>
      </c>
      <c r="D198" s="2518"/>
      <c r="E198" s="2260"/>
      <c r="F198" s="2439"/>
      <c r="G198" s="456"/>
      <c r="H198" s="1556"/>
      <c r="I198" s="707"/>
      <c r="J198" s="627"/>
      <c r="K198" s="1556"/>
      <c r="L198" s="270"/>
      <c r="M198" s="397"/>
      <c r="N198" s="390"/>
      <c r="O198" s="1680"/>
      <c r="P198" s="1680"/>
      <c r="AH198" s="1687">
        <v>0</v>
      </c>
    </row>
    <row s="2774" customFormat="1" customHeight="1" ht="18.75" hidden="1">
      <c r="A199" s="1836" t="s">
        <v>273</v>
      </c>
      <c r="B199" s="1836" t="s">
        <v>274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314</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1160</v>
      </c>
      <c r="D201" s="2518"/>
      <c r="E201" s="2260"/>
      <c r="F201" s="2439"/>
      <c r="G201" s="456"/>
      <c r="H201" s="1556"/>
      <c r="I201" s="707"/>
      <c r="J201" s="627"/>
      <c r="K201" s="1556"/>
      <c r="L201" s="270"/>
      <c r="M201" s="397"/>
      <c r="N201" s="390"/>
      <c r="O201" s="1680"/>
      <c r="P201" s="1680"/>
      <c r="AH201" s="1687">
        <v>0</v>
      </c>
    </row>
    <row s="2774" customFormat="1" customHeight="1" ht="18.75" hidden="1">
      <c r="A202" s="1836" t="s">
        <v>278</v>
      </c>
      <c r="B202" s="1836" t="s">
        <v>279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314</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1160</v>
      </c>
      <c r="D204" s="2518"/>
      <c r="E204" s="2260"/>
      <c r="F204" s="2439"/>
      <c r="G204" s="456"/>
      <c r="H204" s="1556"/>
      <c r="I204" s="707"/>
      <c r="J204" s="627"/>
      <c r="K204" s="1556"/>
      <c r="L204" s="270"/>
      <c r="M204" s="397"/>
      <c r="N204" s="390"/>
      <c r="O204" s="1680"/>
      <c r="P204" s="1680"/>
      <c r="AH204" s="1687">
        <v>0</v>
      </c>
    </row>
    <row s="2774" customFormat="1" customHeight="1" ht="18.75" hidden="1">
      <c r="A205" s="1836" t="s">
        <v>283</v>
      </c>
      <c r="B205" s="1836" t="s">
        <v>284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314</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1160</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1160</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314</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1160</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314</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1160</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314</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1160</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314</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1160</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314</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1160</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314</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1160</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314</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1160</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314</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1160</v>
      </c>
      <c r="D235" s="2518"/>
      <c r="E235" s="2260"/>
      <c r="F235" s="2439"/>
      <c r="G235" s="456"/>
      <c r="H235" s="1556"/>
      <c r="I235" s="707"/>
      <c r="J235" s="627"/>
      <c r="K235" s="1556"/>
      <c r="L235" s="270"/>
      <c r="M235" s="397"/>
      <c r="N235" s="390"/>
      <c r="O235" s="1680"/>
      <c r="P235" s="1680"/>
      <c r="AH235" s="1687">
        <v>0</v>
      </c>
    </row>
    <row s="2774" customFormat="1" customHeight="1" ht="18.75">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Тариф на холодное водоснабжение</v>
      </c>
      <c r="H236" s="1918"/>
      <c r="I236" s="4594">
        <v>45658</v>
      </c>
      <c r="J236" s="4595">
        <v>46022</v>
      </c>
      <c r="K236" s="1834">
        <v>0</v>
      </c>
      <c r="L236" s="1918" t="s">
        <v>314</v>
      </c>
      <c r="M236" s="397"/>
      <c r="N236" s="390"/>
      <c r="O236" s="1680"/>
      <c r="P236" s="1680"/>
      <c r="AH236" s="1687">
        <v>0</v>
      </c>
    </row>
    <row s="2774" customFormat="1" customHeight="1" ht="18.75">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c r="A238" s="1836"/>
      <c r="B238" s="1836"/>
      <c r="C238" s="425" t="s">
        <v>1160</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314</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1160</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314</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1160</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314</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1160</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314</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1160</v>
      </c>
      <c r="D250" s="2518"/>
      <c r="E250" s="2260"/>
      <c r="F250" s="2439"/>
      <c r="G250" s="456"/>
      <c r="H250" s="1556"/>
      <c r="I250" s="707"/>
      <c r="J250" s="627"/>
      <c r="K250" s="1556"/>
      <c r="L250" s="270"/>
      <c r="M250" s="397"/>
      <c r="N250" s="390"/>
      <c r="O250" s="1680"/>
      <c r="P250" s="1680"/>
      <c r="AH250" s="1687">
        <v>0</v>
      </c>
    </row>
    <row s="2774" customFormat="1" customHeight="1" ht="18.75" hidden="1">
      <c r="A251" s="1836" t="s">
        <v>258</v>
      </c>
      <c r="B251" s="1836" t="s">
        <v>259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314</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1160</v>
      </c>
      <c r="D253" s="2518"/>
      <c r="E253" s="2260"/>
      <c r="F253" s="2439"/>
      <c r="G253" s="456"/>
      <c r="H253" s="1556"/>
      <c r="I253" s="707"/>
      <c r="J253" s="627"/>
      <c r="K253" s="1556"/>
      <c r="L253" s="270"/>
      <c r="M253" s="397"/>
      <c r="N253" s="390"/>
      <c r="O253" s="1680"/>
      <c r="P253" s="1680"/>
      <c r="AH253" s="1687">
        <v>0</v>
      </c>
    </row>
    <row s="2774" customFormat="1" customHeight="1" ht="18.75" hidden="1">
      <c r="A254" s="1836" t="s">
        <v>263</v>
      </c>
      <c r="B254" s="1836" t="s">
        <v>264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314</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1160</v>
      </c>
      <c r="D256" s="2518"/>
      <c r="E256" s="2260"/>
      <c r="F256" s="2439"/>
      <c r="G256" s="456"/>
      <c r="H256" s="1556"/>
      <c r="I256" s="707"/>
      <c r="J256" s="627"/>
      <c r="K256" s="1556"/>
      <c r="L256" s="270"/>
      <c r="M256" s="397"/>
      <c r="N256" s="390"/>
      <c r="O256" s="1680"/>
      <c r="P256" s="1680"/>
      <c r="AH256" s="1687">
        <v>0</v>
      </c>
    </row>
    <row s="2774" customFormat="1" customHeight="1" ht="18.75" hidden="1">
      <c r="A257" s="1836" t="s">
        <v>268</v>
      </c>
      <c r="B257" s="1836" t="s">
        <v>269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314</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1160</v>
      </c>
      <c r="D259" s="2518"/>
      <c r="E259" s="2260"/>
      <c r="F259" s="2439"/>
      <c r="G259" s="456"/>
      <c r="H259" s="1556"/>
      <c r="I259" s="707"/>
      <c r="J259" s="627"/>
      <c r="K259" s="1556"/>
      <c r="L259" s="270"/>
      <c r="M259" s="397"/>
      <c r="N259" s="390"/>
      <c r="O259" s="1680"/>
      <c r="P259" s="1680"/>
      <c r="AH259" s="1687">
        <v>0</v>
      </c>
    </row>
    <row s="2774" customFormat="1" customHeight="1" ht="18.75" hidden="1">
      <c r="A260" s="1836" t="s">
        <v>273</v>
      </c>
      <c r="B260" s="1836" t="s">
        <v>274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314</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1160</v>
      </c>
      <c r="D262" s="2518"/>
      <c r="E262" s="2260"/>
      <c r="F262" s="2439"/>
      <c r="G262" s="456"/>
      <c r="H262" s="1556"/>
      <c r="I262" s="707"/>
      <c r="J262" s="627"/>
      <c r="K262" s="1556"/>
      <c r="L262" s="270"/>
      <c r="M262" s="397"/>
      <c r="N262" s="390"/>
      <c r="O262" s="1680"/>
      <c r="P262" s="1680"/>
      <c r="AH262" s="1687">
        <v>0</v>
      </c>
    </row>
    <row s="2774" customFormat="1" customHeight="1" ht="18.75" hidden="1">
      <c r="A263" s="1836" t="s">
        <v>278</v>
      </c>
      <c r="B263" s="1836" t="s">
        <v>279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314</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1160</v>
      </c>
      <c r="D265" s="2518"/>
      <c r="E265" s="2260"/>
      <c r="F265" s="2439"/>
      <c r="G265" s="456"/>
      <c r="H265" s="1556"/>
      <c r="I265" s="707"/>
      <c r="J265" s="627"/>
      <c r="K265" s="1556"/>
      <c r="L265" s="270"/>
      <c r="M265" s="397"/>
      <c r="N265" s="390"/>
      <c r="O265" s="1680"/>
      <c r="P265" s="1680"/>
      <c r="AH265" s="1687">
        <v>0</v>
      </c>
    </row>
    <row s="2774" customFormat="1" customHeight="1" ht="18.75" hidden="1">
      <c r="A266" s="1836" t="s">
        <v>283</v>
      </c>
      <c r="B266" s="1836" t="s">
        <v>284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314</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1160</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1160</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314</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1160</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314</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1160</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314</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1160</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314</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1160</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314</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1160</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314</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1160</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314</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1160</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314</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1160</v>
      </c>
      <c r="D296" s="2518"/>
      <c r="E296" s="2260"/>
      <c r="F296" s="2439"/>
      <c r="G296" s="456"/>
      <c r="H296" s="1556"/>
      <c r="I296" s="707"/>
      <c r="J296" s="627"/>
      <c r="K296" s="1556"/>
      <c r="L296" s="270"/>
      <c r="M296" s="397"/>
      <c r="N296" s="390"/>
      <c r="O296" s="1680"/>
      <c r="P296" s="1680"/>
      <c r="AH296" s="1687">
        <v>0</v>
      </c>
    </row>
    <row s="2774" customFormat="1" customHeight="1" ht="18.75">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Тариф на холодное водоснабжение</v>
      </c>
      <c r="H297" s="1918"/>
      <c r="I297" s="4594">
        <v>45658</v>
      </c>
      <c r="J297" s="4595">
        <v>46022</v>
      </c>
      <c r="K297" s="1834">
        <v>0</v>
      </c>
      <c r="L297" s="1918" t="s">
        <v>314</v>
      </c>
      <c r="M297" s="397"/>
      <c r="N297" s="390"/>
      <c r="O297" s="1680"/>
      <c r="P297" s="1680"/>
      <c r="AH297" s="1687">
        <v>0</v>
      </c>
    </row>
    <row s="2774" customFormat="1" customHeight="1" ht="18.75">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c r="A299" s="1836"/>
      <c r="B299" s="1836"/>
      <c r="C299" s="425" t="s">
        <v>1160</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314</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1160</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314</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1160</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314</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1160</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314</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1160</v>
      </c>
      <c r="D311" s="2518"/>
      <c r="E311" s="2260"/>
      <c r="F311" s="2439"/>
      <c r="G311" s="456"/>
      <c r="H311" s="1556"/>
      <c r="I311" s="707"/>
      <c r="J311" s="627"/>
      <c r="K311" s="1556"/>
      <c r="L311" s="270"/>
      <c r="M311" s="397"/>
      <c r="N311" s="390"/>
      <c r="O311" s="1680"/>
      <c r="P311" s="1680"/>
      <c r="AH311" s="1687">
        <v>0</v>
      </c>
    </row>
    <row s="2774" customFormat="1" customHeight="1" ht="18.75" hidden="1">
      <c r="A312" s="1836" t="s">
        <v>258</v>
      </c>
      <c r="B312" s="1836" t="s">
        <v>259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314</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1160</v>
      </c>
      <c r="D314" s="2518"/>
      <c r="E314" s="2260"/>
      <c r="F314" s="2439"/>
      <c r="G314" s="456"/>
      <c r="H314" s="1556"/>
      <c r="I314" s="707"/>
      <c r="J314" s="627"/>
      <c r="K314" s="1556"/>
      <c r="L314" s="270"/>
      <c r="M314" s="397"/>
      <c r="N314" s="390"/>
      <c r="O314" s="1680"/>
      <c r="P314" s="1680"/>
      <c r="AH314" s="1687">
        <v>0</v>
      </c>
    </row>
    <row s="2774" customFormat="1" customHeight="1" ht="18.75" hidden="1">
      <c r="A315" s="1836" t="s">
        <v>263</v>
      </c>
      <c r="B315" s="1836" t="s">
        <v>264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314</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1160</v>
      </c>
      <c r="D317" s="2518"/>
      <c r="E317" s="2260"/>
      <c r="F317" s="2439"/>
      <c r="G317" s="456"/>
      <c r="H317" s="1556"/>
      <c r="I317" s="707"/>
      <c r="J317" s="627"/>
      <c r="K317" s="1556"/>
      <c r="L317" s="270"/>
      <c r="M317" s="397"/>
      <c r="N317" s="390"/>
      <c r="O317" s="1680"/>
      <c r="P317" s="1680"/>
      <c r="AH317" s="1687">
        <v>0</v>
      </c>
    </row>
    <row s="2774" customFormat="1" customHeight="1" ht="18.75" hidden="1">
      <c r="A318" s="1836" t="s">
        <v>268</v>
      </c>
      <c r="B318" s="1836" t="s">
        <v>269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314</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1160</v>
      </c>
      <c r="D320" s="2518"/>
      <c r="E320" s="2260"/>
      <c r="F320" s="2439"/>
      <c r="G320" s="456"/>
      <c r="H320" s="1556"/>
      <c r="I320" s="707"/>
      <c r="J320" s="627"/>
      <c r="K320" s="1556"/>
      <c r="L320" s="270"/>
      <c r="M320" s="397"/>
      <c r="N320" s="390"/>
      <c r="O320" s="1680"/>
      <c r="P320" s="1680"/>
      <c r="AH320" s="1687">
        <v>0</v>
      </c>
    </row>
    <row s="2774" customFormat="1" customHeight="1" ht="18.75" hidden="1">
      <c r="A321" s="1836" t="s">
        <v>273</v>
      </c>
      <c r="B321" s="1836" t="s">
        <v>274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314</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1160</v>
      </c>
      <c r="D323" s="2518"/>
      <c r="E323" s="2260"/>
      <c r="F323" s="2439"/>
      <c r="G323" s="456"/>
      <c r="H323" s="1556"/>
      <c r="I323" s="707"/>
      <c r="J323" s="627"/>
      <c r="K323" s="1556"/>
      <c r="L323" s="270"/>
      <c r="M323" s="397"/>
      <c r="N323" s="390"/>
      <c r="O323" s="1680"/>
      <c r="P323" s="1680"/>
      <c r="AH323" s="1687">
        <v>0</v>
      </c>
    </row>
    <row s="2774" customFormat="1" customHeight="1" ht="18.75" hidden="1">
      <c r="A324" s="1836" t="s">
        <v>278</v>
      </c>
      <c r="B324" s="1836" t="s">
        <v>279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314</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1160</v>
      </c>
      <c r="D326" s="2518"/>
      <c r="E326" s="2260"/>
      <c r="F326" s="2439"/>
      <c r="G326" s="456"/>
      <c r="H326" s="1556"/>
      <c r="I326" s="707"/>
      <c r="J326" s="627"/>
      <c r="K326" s="1556"/>
      <c r="L326" s="270"/>
      <c r="M326" s="397"/>
      <c r="N326" s="390"/>
      <c r="O326" s="1680"/>
      <c r="P326" s="1680"/>
      <c r="AH326" s="1687">
        <v>0</v>
      </c>
    </row>
    <row s="2774" customFormat="1" customHeight="1" ht="18.75" hidden="1">
      <c r="A327" s="1836" t="s">
        <v>283</v>
      </c>
      <c r="B327" s="1836" t="s">
        <v>284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314</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1160</v>
      </c>
      <c r="D329" s="2518"/>
      <c r="E329" s="2260"/>
      <c r="F329" s="2439"/>
      <c r="G329" s="456"/>
      <c r="H329" s="1556"/>
      <c r="I329" s="707"/>
      <c r="J329" s="627"/>
      <c r="K329" s="1556"/>
      <c r="L329" s="270"/>
      <c r="M329" s="397"/>
      <c r="N329" s="390"/>
      <c r="O329" s="1680"/>
      <c r="P329" s="1680"/>
      <c r="AH329" s="1687">
        <v>1</v>
      </c>
    </row>
    <row s="456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7bfbb800-a771-44db-9905-5e5a23a66fce" xr:uid="{69972AC6-3089-AD2A-F947-F5F62999444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E31E6-3A5D-8B26-44AA-200673F55A25}"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51" width="9.140625" hidden="1" customWidth="1"/>
    <col min="2" max="2" style="2849" width="9.140625" hidden="1" customWidth="1"/>
    <col min="3" max="3" style="3648"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5"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308</v>
      </c>
      <c r="E8" s="2265"/>
      <c r="F8" s="2265"/>
      <c r="G8" s="2265"/>
      <c r="H8" s="2445" t="s">
        <v>309</v>
      </c>
      <c r="R8" s="430">
        <v>14</v>
      </c>
    </row>
    <row customHeight="1" ht="24">
      <c r="C9" s="432"/>
      <c r="D9" s="442" t="s">
        <v>87</v>
      </c>
      <c r="E9" s="164" t="s">
        <v>310</v>
      </c>
      <c r="F9" s="164" t="s">
        <v>311</v>
      </c>
      <c r="G9" s="164" t="s">
        <v>398</v>
      </c>
      <c r="H9" s="2445"/>
      <c r="R9" s="430">
        <v>23</v>
      </c>
    </row>
    <row customHeight="1" ht="14.699999999999998">
      <c r="A10" s="399"/>
      <c r="C10" s="432"/>
      <c r="D10" s="203" t="s">
        <v>115</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1161</v>
      </c>
      <c r="G10" s="269" t="s">
        <v>1162</v>
      </c>
      <c r="H10" s="2225" t="s">
        <v>1163</v>
      </c>
      <c r="R10" s="430">
        <v>14</v>
      </c>
    </row>
    <row customHeight="1" ht="14.699999999999998">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1164</v>
      </c>
      <c r="G11" s="269" t="s">
        <v>1165</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1164</v>
      </c>
      <c r="G12" s="269" t="s">
        <v>1166</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1164</v>
      </c>
      <c r="G13" s="269" t="s">
        <v>1166</v>
      </c>
      <c r="H13" s="2226"/>
      <c r="I13" s="406"/>
      <c r="K13" s="430"/>
      <c r="R13" s="430">
        <v>14</v>
      </c>
    </row>
    <row customHeight="1" ht="14.699999999999998">
      <c r="A14" s="399"/>
      <c r="C14" s="432"/>
      <c r="D14" s="403"/>
      <c r="E14" s="451" t="s">
        <v>330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15a5a5f2-45d0-437b-8061-a7c6eee82974" xr:uid="{638FA309-68C5-27F2-B294-DD9012CC080F}"/>
    <hyperlink ref="G11" r:id="rId3" tooltip="http://rzd.ru/" xr:uid="{1FF56F9B-823D-6FF1-1D49-C868226D1202}"/>
    <hyperlink ref="G12" r:id="rId4" tooltip="http://tender.rzd.ru/" xr:uid="{AA9FBB6D-04B5-7918-B07E-0D21FA104C52}"/>
    <hyperlink ref="G13" r:id="rId5" tooltip="http://tender.rzd.ru/" xr:uid="{F4A108DB-A471-D6F5-4539-45697543748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DD1BD-25F3-C16B-FA24-8A784B8EC64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251"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1167</v>
      </c>
      <c r="E5" s="2293"/>
      <c r="F5" s="2293"/>
      <c r="G5" s="2293"/>
      <c r="H5" s="2293"/>
      <c r="I5" s="2293"/>
      <c r="J5" s="2293"/>
      <c r="V5" s="561">
        <v>63</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122</v>
      </c>
      <c r="J8" s="808"/>
      <c r="K8" s="473"/>
      <c r="U8" s="731"/>
      <c r="V8" s="814">
        <v>1</v>
      </c>
    </row>
    <row customHeight="1" ht="15.75">
      <c r="C9" s="232"/>
      <c r="D9" s="767"/>
      <c r="E9" s="2423" t="s">
        <v>111</v>
      </c>
      <c r="F9" s="2424"/>
      <c r="G9" s="2451" t="str">
        <f>IF(G8="","",INDEX(DIFFERENTIATION_UNMERGE_VD,MATCH(G8,DIFFERENTIATION_ID_DIFF,0)))</f>
        <v/>
      </c>
      <c r="H9" s="2452"/>
      <c r="I9" s="2451">
        <f>IF(I8="","",INDEX(DIFFERENTIATION_UNMERGE_VD,MATCH(I8,DIFFERENTIATION_ID_DIFF,0)))</f>
        <v>0</v>
      </c>
      <c r="J9" s="2452"/>
      <c r="K9" s="2231" t="s">
        <v>309</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308</v>
      </c>
      <c r="E12" s="2426"/>
      <c r="F12" s="2426"/>
      <c r="G12" s="943"/>
      <c r="H12" s="943"/>
      <c r="I12" s="943"/>
      <c r="J12" s="943"/>
      <c r="K12" s="2255"/>
      <c r="U12" s="731"/>
      <c r="V12" s="814">
        <v>15</v>
      </c>
    </row>
    <row customHeight="1" ht="35.699999999999996">
      <c r="C13" s="232"/>
      <c r="D13" s="861" t="s">
        <v>87</v>
      </c>
      <c r="E13" s="863" t="s">
        <v>310</v>
      </c>
      <c r="F13" s="863" t="s">
        <v>572</v>
      </c>
      <c r="G13" s="864" t="s">
        <v>311</v>
      </c>
      <c r="H13" s="863" t="s">
        <v>398</v>
      </c>
      <c r="I13" s="864" t="s">
        <v>311</v>
      </c>
      <c r="J13" s="863" t="s">
        <v>398</v>
      </c>
      <c r="K13" s="2288"/>
      <c r="V13" s="561">
        <v>34</v>
      </c>
    </row>
    <row customHeight="1" ht="15" hidden="1">
      <c r="C14" s="232"/>
      <c r="D14" s="649" t="s">
        <v>115</v>
      </c>
      <c r="E14" s="649" t="s">
        <v>102</v>
      </c>
      <c r="F14" s="649" t="s">
        <v>89</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1168</v>
      </c>
      <c r="F17" s="577" t="s">
        <v>314</v>
      </c>
      <c r="G17" s="734"/>
      <c r="H17" s="734"/>
      <c r="I17" s="734"/>
      <c r="J17" s="734"/>
      <c r="K17" s="345" t="s">
        <v>1169</v>
      </c>
      <c r="V17" s="561">
        <v>0</v>
      </c>
    </row>
    <row customHeight="1" ht="48.29999999999999">
      <c r="A18" s="561"/>
      <c r="C18" s="582"/>
      <c r="D18" s="577">
        <v>3</v>
      </c>
      <c r="E18" s="335" t="s">
        <v>820</v>
      </c>
      <c r="F18" s="577" t="s">
        <v>314</v>
      </c>
      <c r="G18" s="865" t="s">
        <v>314</v>
      </c>
      <c r="H18" s="866" t="s">
        <v>314</v>
      </c>
      <c r="I18" s="577" t="s">
        <v>314</v>
      </c>
      <c r="J18" s="634" t="s">
        <v>314</v>
      </c>
      <c r="K18" s="345" t="s">
        <v>1170</v>
      </c>
      <c r="V18" s="561">
        <v>46</v>
      </c>
    </row>
    <row customHeight="1" ht="35.699999999999996">
      <c r="A19" s="561"/>
      <c r="C19" s="582"/>
      <c r="D19" s="595" t="s">
        <v>332</v>
      </c>
      <c r="E19" s="615" t="s">
        <v>822</v>
      </c>
      <c r="F19" s="577" t="s">
        <v>823</v>
      </c>
      <c r="G19" s="873"/>
      <c r="H19" s="162"/>
      <c r="I19" s="873"/>
      <c r="J19" s="874"/>
      <c r="K19" s="735"/>
      <c r="V19" s="561">
        <v>34</v>
      </c>
    </row>
    <row customHeight="1" ht="35.699999999999996">
      <c r="A20" s="561"/>
      <c r="C20" s="582"/>
      <c r="D20" s="1946" t="s">
        <v>340</v>
      </c>
      <c r="E20" s="615" t="s">
        <v>824</v>
      </c>
      <c r="F20" s="577" t="s">
        <v>825</v>
      </c>
      <c r="G20" s="873"/>
      <c r="H20" s="162"/>
      <c r="I20" s="873"/>
      <c r="J20" s="162"/>
      <c r="K20" s="735"/>
      <c r="V20" s="561">
        <v>34</v>
      </c>
    </row>
    <row customHeight="1" ht="48.29999999999999">
      <c r="A21" s="561"/>
      <c r="C21" s="582"/>
      <c r="D21" s="1946" t="s">
        <v>342</v>
      </c>
      <c r="E21" s="615" t="s">
        <v>826</v>
      </c>
      <c r="F21" s="577" t="s">
        <v>577</v>
      </c>
      <c r="G21" s="736"/>
      <c r="H21" s="162"/>
      <c r="I21" s="736"/>
      <c r="J21" s="162"/>
      <c r="K21" s="735"/>
      <c r="V21" s="561">
        <v>46</v>
      </c>
    </row>
    <row customHeight="1" ht="67.5" hidden="1">
      <c r="A22" s="561"/>
      <c r="C22" s="582"/>
      <c r="D22" s="577">
        <v>5</v>
      </c>
      <c r="E22" s="335" t="s">
        <v>1171</v>
      </c>
      <c r="F22" s="577" t="s">
        <v>564</v>
      </c>
      <c r="G22" s="737"/>
      <c r="H22" s="738"/>
      <c r="I22" s="737"/>
      <c r="J22" s="738"/>
      <c r="K22" s="345" t="s">
        <v>1172</v>
      </c>
      <c r="V22" s="561">
        <v>0</v>
      </c>
    </row>
    <row customHeight="1" ht="33.75" hidden="1">
      <c r="C23" s="507"/>
      <c r="D23" s="577">
        <v>6</v>
      </c>
      <c r="E23" s="335" t="s">
        <v>1173</v>
      </c>
      <c r="F23" s="577" t="s">
        <v>1174</v>
      </c>
      <c r="G23" s="737"/>
      <c r="H23" s="737"/>
      <c r="I23" s="737"/>
      <c r="J23" s="737"/>
      <c r="K23" s="345" t="s">
        <v>1175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757005-E3AD-5393-64F2-34021B326A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7" width="32.57421875" customWidth="1"/>
    <col min="2" max="2" style="2910" width="11.00390625" customWidth="1"/>
    <col min="3" max="3" style="2910" width="9.140625"/>
    <col min="4" max="4" style="2910" width="26.57421875" customWidth="1"/>
    <col min="5" max="5" style="4560" width="36.8515625" customWidth="1"/>
    <col min="6" max="6" style="4560" width="23.57421875" customWidth="1"/>
    <col min="7" max="7" style="4560" width="31.421875" customWidth="1"/>
    <col min="8" max="8" style="4560" width="40.8515625" customWidth="1"/>
    <col min="9" max="9" style="4560" width="14.57421875" customWidth="1"/>
    <col min="10" max="10" style="4560" width="26.8515625" customWidth="1"/>
    <col min="11" max="11" style="4560" width="50.00390625" customWidth="1"/>
    <col min="12" max="12" style="4560" width="52.421875" customWidth="1"/>
    <col min="13" max="13" style="4560" width="10.7109375" customWidth="1"/>
    <col min="14" max="14" style="4560" width="55.140625" customWidth="1"/>
    <col min="15" max="15" style="4560" width="31.8515625" customWidth="1"/>
    <col min="16" max="16" style="4560" width="23.8515625" customWidth="1"/>
    <col min="17" max="17" style="4560" width="46.57421875" customWidth="1"/>
    <col min="18" max="18" style="4560" width="24.00390625" customWidth="1"/>
    <col min="19" max="19" style="4560" width="20.57421875" customWidth="1"/>
    <col min="20" max="20" style="4560" width="22.00390625" customWidth="1"/>
    <col min="21" max="22" style="4560" width="26.421875" customWidth="1"/>
    <col min="23" max="23" style="4560" width="8.28125" hidden="1" customWidth="1"/>
    <col min="24" max="24" style="4560" width="59.7109375" customWidth="1"/>
    <col min="25" max="25" style="4560" width="49.140625" customWidth="1"/>
    <col min="26" max="26" style="4560" width="11.140625" customWidth="1"/>
    <col min="27" max="30" style="4560" width="29.00390625" customWidth="1"/>
    <col min="31" max="31" style="4560" width="9.140625"/>
    <col min="32" max="32" style="4560" width="34.7109375" customWidth="1"/>
    <col min="33" max="33" style="4560" width="9.140625"/>
    <col min="34" max="35" style="4560" width="34.421875" customWidth="1"/>
    <col min="36" max="36" style="4560" width="9.140625"/>
    <col min="37" max="37" style="4560" width="24.57421875" customWidth="1"/>
    <col min="38" max="38" style="4560" width="9.140625"/>
    <col min="39" max="39" style="4560" width="26.140625" customWidth="1"/>
    <col min="40" max="40" style="4560" width="1.7109375" customWidth="1"/>
    <col min="41" max="41" style="4560" width="9.140625"/>
    <col min="42" max="43" style="4560" width="47.8515625" customWidth="1"/>
    <col min="44" max="44" style="4560" width="1.7109375" customWidth="1"/>
    <col min="45" max="45" style="4560" width="21.421875" customWidth="1"/>
    <col min="46" max="46" style="4560" width="1.7109375" customWidth="1"/>
    <col min="47" max="47" style="4560" width="31.28125" customWidth="1"/>
    <col min="48" max="48" style="4560" width="1.7109375" customWidth="1"/>
    <col min="49" max="50" style="4560" width="9.140625"/>
    <col min="51" max="51" style="4560" width="3.7109375" customWidth="1"/>
    <col min="52" max="52" style="4560" width="60.8515625" customWidth="1"/>
    <col min="53" max="53" style="4560" width="49.28125" customWidth="1"/>
    <col min="54" max="54" style="4560" width="35.140625" customWidth="1"/>
    <col min="55" max="55" style="4560" width="9.140625"/>
    <col min="56" max="56" style="4560" width="1.7109375" customWidth="1"/>
    <col min="57" max="57" style="4717" width="12.57421875" customWidth="1"/>
    <col min="58" max="58" style="4717" width="14.28125" customWidth="1"/>
    <col min="59" max="59" style="4560" width="30.7109375" customWidth="1"/>
    <col min="60" max="60" style="4718" width="40.7109375" customWidth="1"/>
    <col min="61" max="61" style="4718" width="15.00390625" customWidth="1"/>
    <col min="62" max="62" style="4718" width="40.7109375" customWidth="1"/>
    <col min="63" max="63" style="4718" width="2.7109375" customWidth="1"/>
    <col min="64" max="64" style="4718" width="44.7109375" customWidth="1"/>
    <col min="65" max="65" style="4718" width="2.7109375" customWidth="1"/>
    <col min="66" max="66" style="4718" width="40.7109375" customWidth="1"/>
    <col min="67" max="68" style="4560" width="9.140625"/>
    <col min="69" max="69" style="4560" width="18.140625" customWidth="1"/>
    <col min="70" max="70" style="4560" width="57.8515625" customWidth="1"/>
    <col min="71" max="71" style="4560" width="1.7109375" customWidth="1"/>
    <col min="72" max="72" style="4560" width="22.57421875" customWidth="1"/>
    <col min="73" max="73" style="4560" width="57.8515625" customWidth="1"/>
    <col min="74" max="74" style="4560" width="1.7109375" customWidth="1"/>
    <col min="75" max="75" style="4560" width="22.57421875" customWidth="1"/>
    <col min="76" max="76" style="4560" width="57.8515625" customWidth="1"/>
    <col min="77" max="77" style="4560" width="1.7109375" customWidth="1"/>
    <col min="78" max="78" style="4560" width="22.57421875" customWidth="1"/>
    <col min="79" max="79" style="4560" width="57.8515625" customWidth="1"/>
    <col min="80" max="81" style="4560" width="9.140625"/>
    <col min="82" max="82" style="4560" width="49.57421875" customWidth="1"/>
  </cols>
  <sheetData>
    <row s="4621" customFormat="1" customHeight="1" ht="11.25">
      <c r="A1" s="1123" t="s">
        <v>1176</v>
      </c>
      <c r="B1" s="1123" t="s">
        <v>1177</v>
      </c>
      <c r="C1" s="1123" t="s">
        <v>1178</v>
      </c>
      <c r="D1" s="1123" t="s">
        <v>1179</v>
      </c>
      <c r="E1" s="1123" t="s">
        <v>1180</v>
      </c>
      <c r="F1" s="1123" t="s">
        <v>1181</v>
      </c>
      <c r="G1" s="1123" t="s">
        <v>1182</v>
      </c>
      <c r="H1" s="1123" t="s">
        <v>1183</v>
      </c>
      <c r="I1" s="1123" t="s">
        <v>1184</v>
      </c>
      <c r="J1" s="1123" t="s">
        <v>1185</v>
      </c>
      <c r="K1" s="1123" t="s">
        <v>1186</v>
      </c>
      <c r="L1" s="1123" t="s">
        <v>1187</v>
      </c>
      <c r="M1" s="1123"/>
      <c r="N1" s="1123" t="s">
        <v>1188</v>
      </c>
      <c r="O1" s="1123" t="s">
        <v>1189</v>
      </c>
      <c r="P1" s="1123" t="s">
        <v>1190</v>
      </c>
      <c r="Q1" s="1123" t="s">
        <v>1191</v>
      </c>
      <c r="R1" s="1123" t="s">
        <v>1192</v>
      </c>
      <c r="S1" s="1123" t="s">
        <v>1193</v>
      </c>
      <c r="T1" s="1123" t="s">
        <v>1194</v>
      </c>
      <c r="U1" s="1123" t="s">
        <v>1195</v>
      </c>
      <c r="V1" s="1123"/>
      <c r="W1" s="853" t="s">
        <v>1196</v>
      </c>
      <c r="X1" s="1123" t="s">
        <v>1197</v>
      </c>
      <c r="Y1" s="1123" t="s">
        <v>1198</v>
      </c>
      <c r="Z1" s="1123"/>
      <c r="AA1" s="1123" t="s">
        <v>1199</v>
      </c>
      <c r="AB1" s="1123"/>
      <c r="AC1" s="1123" t="s">
        <v>1200</v>
      </c>
      <c r="AD1" s="1123"/>
      <c r="AF1" s="1123" t="s">
        <v>1201</v>
      </c>
      <c r="AH1" s="1123" t="s">
        <v>1202</v>
      </c>
      <c r="AI1" s="1123" t="s">
        <v>1203</v>
      </c>
      <c r="AK1" s="1123" t="s">
        <v>1204</v>
      </c>
      <c r="AM1" s="1123" t="s">
        <v>1205</v>
      </c>
      <c r="AP1" s="1123" t="s">
        <v>1206</v>
      </c>
      <c r="AQ1" s="1123" t="s">
        <v>1207</v>
      </c>
      <c r="AS1" s="1123" t="s">
        <v>1208</v>
      </c>
      <c r="AU1" s="1123" t="s">
        <v>1209</v>
      </c>
      <c r="AW1" s="1123" t="s">
        <v>1210</v>
      </c>
      <c r="AX1" s="1123" t="s">
        <v>1211</v>
      </c>
      <c r="AZ1" s="1208" t="s">
        <v>1212</v>
      </c>
      <c r="BB1" s="1123" t="s">
        <v>1213</v>
      </c>
      <c r="BC1" s="1123"/>
      <c r="BE1" s="1123" t="s">
        <v>1214</v>
      </c>
      <c r="BF1" s="1123" t="s">
        <v>1215</v>
      </c>
      <c r="BH1" s="1125" t="s">
        <v>813</v>
      </c>
      <c r="BI1" s="1126"/>
      <c r="BJ1" s="1127" t="s">
        <v>1216</v>
      </c>
      <c r="BK1" s="1126"/>
      <c r="BL1" s="1128" t="s">
        <v>912</v>
      </c>
      <c r="BM1" s="1126"/>
      <c r="BN1" s="1129" t="s">
        <v>1217</v>
      </c>
      <c r="BS1" s="1483"/>
    </row>
    <row customHeight="1" ht="11.25">
      <c r="A2" s="1130" t="s">
        <v>1218</v>
      </c>
      <c r="B2" s="1131">
        <v>2000</v>
      </c>
      <c r="C2" s="1131">
        <v>2022</v>
      </c>
      <c r="D2" s="1131" t="s">
        <v>65</v>
      </c>
      <c r="E2" s="1132" t="s">
        <v>1219</v>
      </c>
      <c r="F2" s="1132" t="s">
        <v>1220</v>
      </c>
      <c r="G2" s="1132" t="s">
        <v>1221</v>
      </c>
      <c r="H2" s="1133" t="s">
        <v>54</v>
      </c>
      <c r="I2" s="1132" t="s">
        <v>115</v>
      </c>
      <c r="J2" s="1132" t="s">
        <v>1222</v>
      </c>
      <c r="K2" s="1134" t="s">
        <v>1223</v>
      </c>
      <c r="L2" s="1135"/>
      <c r="M2" s="1134">
        <v>1</v>
      </c>
      <c r="N2" s="1218" t="s">
        <v>1224</v>
      </c>
      <c r="O2" s="1133" t="s">
        <v>1225</v>
      </c>
      <c r="P2" s="1136" t="s">
        <v>37</v>
      </c>
      <c r="Q2" s="1137" t="s">
        <v>501</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1240</v>
      </c>
      <c r="BB2" s="1176" t="s">
        <v>1241</v>
      </c>
      <c r="BC2" s="1176" t="s">
        <v>1242</v>
      </c>
      <c r="BE2" s="1176">
        <v>2000</v>
      </c>
      <c r="BF2" s="1176" t="s">
        <v>1243</v>
      </c>
    </row>
    <row customHeight="1" ht="11.25">
      <c r="A3" s="1130" t="s">
        <v>1244</v>
      </c>
      <c r="B3" s="1131">
        <v>2001</v>
      </c>
      <c r="C3" s="1131">
        <v>2023</v>
      </c>
      <c r="D3" s="1131" t="s">
        <v>19</v>
      </c>
      <c r="E3" s="1132" t="s">
        <v>1245</v>
      </c>
      <c r="F3" s="1132" t="s">
        <v>1246</v>
      </c>
      <c r="G3" s="1132" t="s">
        <v>1247</v>
      </c>
      <c r="H3" s="1133" t="s">
        <v>1248</v>
      </c>
      <c r="I3" s="1132" t="s">
        <v>102</v>
      </c>
      <c r="J3" s="1132" t="s">
        <v>562</v>
      </c>
      <c r="K3" s="1134" t="s">
        <v>1156</v>
      </c>
      <c r="L3" s="1135">
        <f>_xlfn.IFERROR(MATCH(K3,OFFER_METHOD,0),0)</f>
        <v>28</v>
      </c>
      <c r="M3" s="1134">
        <v>2</v>
      </c>
      <c r="N3" s="1218" t="s">
        <v>1249</v>
      </c>
      <c r="O3" s="1133" t="s">
        <v>1250</v>
      </c>
      <c r="P3" s="1136" t="s">
        <v>1251</v>
      </c>
      <c r="Q3" s="1137" t="s">
        <v>1252</v>
      </c>
      <c r="R3" s="199" t="s">
        <v>1253</v>
      </c>
      <c r="S3" s="199" t="s">
        <v>1254</v>
      </c>
      <c r="T3" s="1138" t="s">
        <v>1255</v>
      </c>
      <c r="U3" s="1135" t="s">
        <v>1256</v>
      </c>
      <c r="V3" s="1139">
        <v>2</v>
      </c>
      <c r="W3" s="1140"/>
      <c r="X3" s="1140" t="s">
        <v>1257</v>
      </c>
      <c r="Y3" s="1131" t="s">
        <v>1231</v>
      </c>
      <c r="Z3" s="1141"/>
      <c r="AA3" s="1131" t="s">
        <v>1258</v>
      </c>
      <c r="AB3" s="1142" t="s">
        <v>1258</v>
      </c>
      <c r="AC3" s="1131" t="s">
        <v>1259</v>
      </c>
      <c r="AD3" s="1142" t="s">
        <v>1259</v>
      </c>
      <c r="AF3" s="1133" t="s">
        <v>1256</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1242</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89</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1231</v>
      </c>
      <c r="Z4" s="1147"/>
      <c r="AC4" s="1131" t="s">
        <v>1293</v>
      </c>
      <c r="AD4" s="1142" t="s">
        <v>1293</v>
      </c>
      <c r="AF4" s="1133" t="s">
        <v>1291</v>
      </c>
      <c r="AH4" s="1133" t="s">
        <v>1294</v>
      </c>
      <c r="AK4" s="1132" t="s">
        <v>1295</v>
      </c>
      <c r="AM4" s="1132" t="s">
        <v>1296</v>
      </c>
      <c r="AP4" s="1143" t="s">
        <v>1257</v>
      </c>
      <c r="AQ4" s="1144" t="s">
        <v>1257</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90</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171</v>
      </c>
      <c r="Y5" s="1131" t="s">
        <v>1324</v>
      </c>
      <c r="Z5" s="1147">
        <v>1</v>
      </c>
      <c r="AF5" s="1133" t="s">
        <v>1325</v>
      </c>
      <c r="AH5" s="1132" t="s">
        <v>1326</v>
      </c>
      <c r="AK5" s="1132" t="s">
        <v>1327</v>
      </c>
      <c r="AM5" s="1132" t="s">
        <v>1328</v>
      </c>
      <c r="AP5" s="1143" t="s">
        <v>171</v>
      </c>
      <c r="AQ5" s="1144" t="s">
        <v>171</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1230</v>
      </c>
      <c r="BS5" s="1485"/>
      <c r="BT5" s="1337">
        <v>64236871</v>
      </c>
      <c r="BU5" s="1124" t="s">
        <v>237</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116</v>
      </c>
      <c r="J6" s="1123" t="s">
        <v>1342</v>
      </c>
      <c r="L6" s="1135">
        <f>SUM(kind_of_control_method_filter)</f>
        <v>28</v>
      </c>
      <c r="N6" s="1148" t="s">
        <v>1343</v>
      </c>
      <c r="O6" s="1132" t="s">
        <v>1344</v>
      </c>
      <c r="R6" s="199" t="s">
        <v>501</v>
      </c>
      <c r="T6" s="1133" t="s">
        <v>1345</v>
      </c>
      <c r="U6" s="1135" t="s">
        <v>1325</v>
      </c>
      <c r="V6" s="1139">
        <v>5</v>
      </c>
      <c r="W6" s="1140"/>
      <c r="X6" s="1131" t="s">
        <v>177</v>
      </c>
      <c r="Y6" s="1131" t="s">
        <v>1346</v>
      </c>
      <c r="Z6" s="1147"/>
      <c r="AA6" s="1150"/>
      <c r="AH6" s="1132" t="s">
        <v>1347</v>
      </c>
      <c r="AK6" s="1132" t="s">
        <v>1348</v>
      </c>
      <c r="AM6" s="1132" t="s">
        <v>1349</v>
      </c>
      <c r="AP6" s="1143" t="s">
        <v>177</v>
      </c>
      <c r="AQ6" s="1144" t="s">
        <v>177</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1264</v>
      </c>
      <c r="BS6" s="1486"/>
      <c r="BT6" s="1337">
        <v>64236872</v>
      </c>
      <c r="BU6" s="1124" t="s">
        <v>242</v>
      </c>
      <c r="BV6" s="1126"/>
      <c r="BW6" s="1751">
        <v>4213768</v>
      </c>
      <c r="BX6" s="1749" t="s">
        <v>262</v>
      </c>
      <c r="BZ6" s="1337">
        <v>64237510</v>
      </c>
      <c r="CA6" s="1124" t="s">
        <v>1357</v>
      </c>
    </row>
    <row customHeight="1" ht="11.25">
      <c r="A7" s="1130" t="s">
        <v>1358</v>
      </c>
      <c r="B7" s="1131">
        <v>2005</v>
      </c>
      <c r="E7" s="1132" t="s">
        <v>1359</v>
      </c>
      <c r="F7" s="1149"/>
      <c r="H7" s="1133" t="s">
        <v>1360</v>
      </c>
      <c r="I7" s="1132" t="s">
        <v>91</v>
      </c>
      <c r="J7" s="1132" t="s">
        <v>1361</v>
      </c>
      <c r="N7" s="1152" t="s">
        <v>1362</v>
      </c>
      <c r="O7" s="1132" t="s">
        <v>1363</v>
      </c>
      <c r="U7" s="1135" t="s">
        <v>19</v>
      </c>
      <c r="V7" s="426" t="s">
        <v>91</v>
      </c>
      <c r="W7" s="1140"/>
      <c r="X7" s="1131" t="s">
        <v>183</v>
      </c>
      <c r="Y7" s="1131" t="s">
        <v>1324</v>
      </c>
      <c r="Z7" s="1147"/>
      <c r="AA7" s="1150"/>
      <c r="AH7" s="1132" t="s">
        <v>1364</v>
      </c>
      <c r="AK7" s="1132" t="s">
        <v>1365</v>
      </c>
      <c r="AM7" s="1132" t="s">
        <v>1366</v>
      </c>
      <c r="AP7" s="1143" t="s">
        <v>183</v>
      </c>
      <c r="AQ7" s="1144" t="s">
        <v>183</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1257</v>
      </c>
      <c r="BS7" s="1485"/>
      <c r="BT7" s="1337">
        <v>64236873</v>
      </c>
      <c r="BU7" s="1124" t="s">
        <v>247</v>
      </c>
      <c r="BV7" s="1126"/>
      <c r="BW7" s="1751">
        <v>4213769</v>
      </c>
      <c r="BX7" s="1749" t="s">
        <v>1374</v>
      </c>
      <c r="BZ7" s="1337">
        <v>64237511</v>
      </c>
      <c r="CA7" s="1124" t="s">
        <v>277</v>
      </c>
    </row>
    <row customHeight="1" ht="11.25">
      <c r="A8" s="1130" t="s">
        <v>1375</v>
      </c>
      <c r="B8" s="1131">
        <v>2006</v>
      </c>
      <c r="E8" s="1132" t="s">
        <v>1376</v>
      </c>
      <c r="F8" s="1149"/>
      <c r="H8" s="1133" t="s">
        <v>1377</v>
      </c>
      <c r="I8" s="1132" t="s">
        <v>92</v>
      </c>
      <c r="J8" s="1132" t="s">
        <v>1378</v>
      </c>
      <c r="N8" s="1219" t="s">
        <v>1379</v>
      </c>
      <c r="O8" s="1132" t="s">
        <v>1380</v>
      </c>
      <c r="V8" s="426" t="s">
        <v>92</v>
      </c>
      <c r="W8" s="1140"/>
      <c r="X8" s="1131" t="s">
        <v>189</v>
      </c>
      <c r="Y8" s="1131" t="s">
        <v>1324</v>
      </c>
      <c r="Z8" s="1147"/>
      <c r="AA8" s="1150"/>
      <c r="AK8" s="1132" t="s">
        <v>1381</v>
      </c>
      <c r="AP8" s="1143" t="s">
        <v>189</v>
      </c>
      <c r="AQ8" s="1144" t="s">
        <v>189</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171</v>
      </c>
      <c r="BS8" s="1485"/>
      <c r="BT8" s="1337">
        <v>64236874</v>
      </c>
      <c r="BU8" s="1351" t="s">
        <v>1390</v>
      </c>
      <c r="BV8" s="1126"/>
      <c r="BW8" s="1751">
        <v>4213770</v>
      </c>
      <c r="BX8" s="1752" t="s">
        <v>1391</v>
      </c>
      <c r="BZ8" s="1337">
        <v>64237512</v>
      </c>
      <c r="CA8" s="1124" t="s">
        <v>272</v>
      </c>
    </row>
    <row customHeight="1" ht="11.25">
      <c r="A9" s="1130" t="s">
        <v>1392</v>
      </c>
      <c r="B9" s="1131">
        <v>2007</v>
      </c>
      <c r="E9" s="1132" t="s">
        <v>1393</v>
      </c>
      <c r="F9" s="1149"/>
      <c r="G9" s="1123" t="s">
        <v>1394</v>
      </c>
      <c r="H9" s="1123" t="s">
        <v>1395</v>
      </c>
      <c r="I9" s="1132" t="s">
        <v>117</v>
      </c>
      <c r="O9" s="1132" t="s">
        <v>1396</v>
      </c>
      <c r="V9" s="426" t="s">
        <v>117</v>
      </c>
      <c r="W9" s="1140"/>
      <c r="X9" s="1131" t="s">
        <v>195</v>
      </c>
      <c r="Y9" s="1131" t="s">
        <v>1231</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177</v>
      </c>
      <c r="BS9" s="1485"/>
      <c r="BT9" s="1337">
        <v>64236875</v>
      </c>
      <c r="BU9" s="1124" t="s">
        <v>252</v>
      </c>
      <c r="BV9" s="1126"/>
      <c r="BW9" s="1746"/>
      <c r="BX9" s="1746"/>
    </row>
    <row customHeight="1" ht="11.25">
      <c r="A10" s="1130" t="s">
        <v>1406</v>
      </c>
      <c r="B10" s="1131">
        <v>2008</v>
      </c>
      <c r="E10" s="1132" t="s">
        <v>1407</v>
      </c>
      <c r="F10" s="1149"/>
      <c r="G10" s="1132" t="s">
        <v>1408</v>
      </c>
      <c r="H10" s="1132" t="s">
        <v>1409</v>
      </c>
      <c r="I10" s="1132" t="s">
        <v>153</v>
      </c>
      <c r="J10" s="1123" t="s">
        <v>1410</v>
      </c>
      <c r="K10" s="1123" t="s">
        <v>1411</v>
      </c>
      <c r="O10" s="1132" t="s">
        <v>1412</v>
      </c>
      <c r="V10" s="427" t="s">
        <v>153</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183</v>
      </c>
      <c r="BS10" s="1485"/>
      <c r="BT10" s="1337">
        <v>64236876</v>
      </c>
      <c r="BU10" s="1124" t="s">
        <v>227</v>
      </c>
      <c r="BV10" s="1126"/>
      <c r="BW10" s="1746"/>
      <c r="BX10" s="1746"/>
    </row>
    <row customHeight="1" ht="11.25">
      <c r="A11" s="1130" t="s">
        <v>1422</v>
      </c>
      <c r="B11" s="1131">
        <v>2009</v>
      </c>
      <c r="E11" s="1132" t="s">
        <v>1423</v>
      </c>
      <c r="F11" s="1149"/>
      <c r="G11" s="1132" t="s">
        <v>1424</v>
      </c>
      <c r="H11" s="1132" t="s">
        <v>1425</v>
      </c>
      <c r="I11" s="1132" t="s">
        <v>154</v>
      </c>
      <c r="J11" s="1133" t="s">
        <v>1426</v>
      </c>
      <c r="K11" s="1155" t="s">
        <v>1427</v>
      </c>
      <c r="O11" s="1133" t="s">
        <v>1428</v>
      </c>
      <c r="V11" s="426" t="s">
        <v>154</v>
      </c>
      <c r="W11" s="331"/>
      <c r="X11" s="1140" t="s">
        <v>1398</v>
      </c>
      <c r="Y11" s="1131" t="s">
        <v>1429</v>
      </c>
      <c r="Z11" s="1147"/>
      <c r="AP11" s="1143" t="s">
        <v>195</v>
      </c>
      <c r="AQ11" s="1145" t="s">
        <v>195</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189</v>
      </c>
      <c r="BS11" s="1485"/>
      <c r="BW11" s="1746"/>
      <c r="BX11" s="1746"/>
    </row>
    <row customHeight="1" ht="11.25">
      <c r="A12" s="1130" t="s">
        <v>1436</v>
      </c>
      <c r="B12" s="1131">
        <v>2010</v>
      </c>
      <c r="E12" s="1132" t="s">
        <v>1437</v>
      </c>
      <c r="F12" s="1149"/>
      <c r="G12" s="1132" t="s">
        <v>1425</v>
      </c>
      <c r="I12" s="1132" t="s">
        <v>155</v>
      </c>
      <c r="J12" s="1133" t="s">
        <v>1438</v>
      </c>
      <c r="K12" s="1155" t="s">
        <v>1439</v>
      </c>
      <c r="O12" s="1133" t="s">
        <v>501</v>
      </c>
      <c r="V12" s="426" t="s">
        <v>155</v>
      </c>
      <c r="W12" s="1145"/>
      <c r="X12" s="1140" t="s">
        <v>1440</v>
      </c>
      <c r="Y12" s="1131" t="s">
        <v>1231</v>
      </c>
      <c r="AP12" s="1143"/>
      <c r="AW12" s="1176" t="s">
        <v>154</v>
      </c>
      <c r="AX12" s="1176" t="s">
        <v>154</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156</v>
      </c>
      <c r="K13" s="1155" t="s">
        <v>1397</v>
      </c>
      <c r="V13" s="426" t="s">
        <v>156</v>
      </c>
      <c r="W13" s="1145"/>
      <c r="X13" s="1145"/>
      <c r="Y13" s="1145"/>
      <c r="AW13" s="1176" t="s">
        <v>155</v>
      </c>
      <c r="AX13" s="1176" t="s">
        <v>155</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157</v>
      </c>
      <c r="J14" s="1123" t="s">
        <v>1455</v>
      </c>
      <c r="N14" s="1123" t="s">
        <v>1456</v>
      </c>
      <c r="V14" s="1139">
        <v>13</v>
      </c>
      <c r="W14" s="1140"/>
      <c r="X14" s="1140" t="s">
        <v>1264</v>
      </c>
      <c r="Y14" s="1131" t="s">
        <v>1231</v>
      </c>
      <c r="AW14" s="1176" t="s">
        <v>156</v>
      </c>
      <c r="AX14" s="1176" t="s">
        <v>156</v>
      </c>
      <c r="AZ14" s="1123" t="s">
        <v>1457</v>
      </c>
      <c r="BB14" s="1176" t="s">
        <v>1458</v>
      </c>
      <c r="BC14" s="1176" t="s">
        <v>1450</v>
      </c>
      <c r="BE14" s="1176">
        <v>2012</v>
      </c>
      <c r="BH14" s="1124" t="s">
        <v>1373</v>
      </c>
      <c r="BJ14" s="1273" t="s">
        <v>1459</v>
      </c>
      <c r="BL14" s="1273" t="s">
        <v>1459</v>
      </c>
      <c r="BN14" s="1124" t="s">
        <v>1460</v>
      </c>
      <c r="BQ14" s="1337">
        <v>4213782</v>
      </c>
      <c r="BR14" s="1124" t="s">
        <v>195</v>
      </c>
      <c r="BS14" s="1485"/>
      <c r="BT14" s="1126"/>
      <c r="BU14" s="1126"/>
      <c r="BV14" s="1126"/>
      <c r="BW14" s="1750"/>
      <c r="BX14" s="1746"/>
    </row>
    <row customHeight="1" ht="19.5">
      <c r="A15" s="1130" t="s">
        <v>1461</v>
      </c>
      <c r="B15" s="1131">
        <v>2013</v>
      </c>
      <c r="E15" s="1754" t="s">
        <v>1462</v>
      </c>
      <c r="G15" s="1123" t="s">
        <v>1463</v>
      </c>
      <c r="H15" s="1123" t="s">
        <v>1464</v>
      </c>
      <c r="I15" s="1134" t="s">
        <v>158</v>
      </c>
      <c r="J15" s="1145" t="s">
        <v>589</v>
      </c>
      <c r="N15" s="1214" t="s">
        <v>1465</v>
      </c>
      <c r="X15" s="1143"/>
      <c r="AW15" s="1176" t="s">
        <v>157</v>
      </c>
      <c r="AX15" s="1176" t="s">
        <v>157</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562</v>
      </c>
      <c r="N16" s="1214" t="s">
        <v>1474</v>
      </c>
      <c r="AW16" s="1176" t="s">
        <v>158</v>
      </c>
      <c r="AX16" s="1176" t="s">
        <v>158</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170</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1264</v>
      </c>
      <c r="I20" s="1132" t="s">
        <v>1517</v>
      </c>
      <c r="N20" s="1214" t="s">
        <v>1518</v>
      </c>
      <c r="AW20" s="1176" t="s">
        <v>1505</v>
      </c>
      <c r="AX20" s="1176" t="s">
        <v>1505</v>
      </c>
      <c r="AZ20" s="1176" t="s">
        <v>1519</v>
      </c>
      <c r="BB20" s="1176" t="s">
        <v>1520</v>
      </c>
      <c r="BC20" s="1176" t="s">
        <v>1450</v>
      </c>
      <c r="BE20" s="1176">
        <v>2018</v>
      </c>
      <c r="BH20" s="1124" t="s">
        <v>1446</v>
      </c>
      <c r="BJ20" s="1124" t="s">
        <v>1373</v>
      </c>
      <c r="BL20" s="1124" t="s">
        <v>1373</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1333</v>
      </c>
      <c r="BE21" s="1176">
        <v>2019</v>
      </c>
      <c r="BH21" s="1124" t="s">
        <v>1453</v>
      </c>
      <c r="BJ21" s="1124" t="s">
        <v>1389</v>
      </c>
      <c r="BL21" s="1124" t="s">
        <v>1389</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1333</v>
      </c>
      <c r="BE22" s="1176">
        <v>2020</v>
      </c>
      <c r="BH22" s="1124" t="s">
        <v>1460</v>
      </c>
      <c r="BJ22" s="1124" t="s">
        <v>1405</v>
      </c>
      <c r="BL22" s="1124" t="s">
        <v>1405</v>
      </c>
      <c r="BQ22" s="1337">
        <v>4190067</v>
      </c>
      <c r="BR22" s="1124" t="s">
        <v>1539</v>
      </c>
      <c r="BS22" s="1485"/>
      <c r="BT22" s="1337">
        <v>4189674</v>
      </c>
      <c r="BU22" s="1124" t="s">
        <v>1540</v>
      </c>
      <c r="BV22" s="1126"/>
      <c r="BW22" s="1126"/>
      <c r="CC22" s="1337">
        <v>4189711</v>
      </c>
      <c r="CD22" s="1124" t="s">
        <v>301</v>
      </c>
    </row>
    <row customHeight="1" ht="21">
      <c r="A23" s="1130" t="s">
        <v>1541</v>
      </c>
      <c r="B23" s="1131">
        <v>2021</v>
      </c>
      <c r="AW23" s="1176" t="s">
        <v>1542</v>
      </c>
      <c r="AX23" s="1176" t="s">
        <v>1542</v>
      </c>
      <c r="AZ23" s="1176" t="s">
        <v>1543</v>
      </c>
      <c r="BB23" s="1176" t="s">
        <v>1544</v>
      </c>
      <c r="BC23" s="1176" t="s">
        <v>1242</v>
      </c>
      <c r="BE23" s="1176">
        <v>2021</v>
      </c>
      <c r="BH23" s="1124" t="s">
        <v>1468</v>
      </c>
      <c r="BJ23" s="1124" t="s">
        <v>1421</v>
      </c>
      <c r="BL23" s="1124" t="s">
        <v>1421</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1435</v>
      </c>
      <c r="BL24" s="1124" t="s">
        <v>1435</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1428</v>
      </c>
      <c r="BB26" s="1176" t="s">
        <v>1565</v>
      </c>
      <c r="BC26" s="1176" t="s">
        <v>1552</v>
      </c>
      <c r="BE26" s="1176">
        <v>2024</v>
      </c>
      <c r="BH26" s="1124" t="s">
        <v>1495</v>
      </c>
      <c r="BJ26" s="1124" t="s">
        <v>1446</v>
      </c>
      <c r="BL26" s="1124" t="s">
        <v>1446</v>
      </c>
      <c r="BQ26" s="1337">
        <v>4190071</v>
      </c>
      <c r="BR26" s="1124" t="s">
        <v>1566</v>
      </c>
      <c r="BS26" s="1485"/>
      <c r="BV26" s="1126"/>
      <c r="BW26" s="1126"/>
    </row>
    <row customHeight="1" ht="11.25">
      <c r="A27" s="1130" t="s">
        <v>1567</v>
      </c>
      <c r="B27" s="1131">
        <v>2025</v>
      </c>
      <c r="J27" s="232" t="s">
        <v>103</v>
      </c>
      <c r="AX27" s="1176" t="s">
        <v>1568</v>
      </c>
      <c r="BB27" s="1176" t="s">
        <v>1569</v>
      </c>
      <c r="BC27" s="1176" t="s">
        <v>1552</v>
      </c>
      <c r="BE27" s="1176">
        <v>2025</v>
      </c>
      <c r="BH27" s="1126" t="s">
        <v>28</v>
      </c>
      <c r="BJ27" s="1124" t="s">
        <v>1453</v>
      </c>
      <c r="BL27" s="1124" t="s">
        <v>1453</v>
      </c>
      <c r="BN27" s="1126" t="s">
        <v>28</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28</v>
      </c>
      <c r="BJ28" s="1124" t="s">
        <v>1460</v>
      </c>
      <c r="BL28" s="1124" t="s">
        <v>1460</v>
      </c>
      <c r="BN28" s="1126" t="s">
        <v>28</v>
      </c>
      <c r="BQ28" s="1337">
        <v>4190073</v>
      </c>
      <c r="BR28" s="1124" t="s">
        <v>1577</v>
      </c>
      <c r="BS28" s="1485"/>
      <c r="BV28" s="1126"/>
      <c r="BW28" s="1126"/>
    </row>
    <row customHeight="1" ht="11.25">
      <c r="A29" s="1130" t="s">
        <v>1578</v>
      </c>
      <c r="D29" s="1160" t="s">
        <v>1579</v>
      </c>
      <c r="E29" s="1161" t="str">
        <f>IF(TEMPLATE_GROUP="","",INDEX(StartDateList,MATCH(TEMPLATE_GROUP,CodeTemplateList,0),1))</f>
        <v>01.01.2025</v>
      </c>
      <c r="F29" s="1161" t="str">
        <f>IF(TEMPLATE_GROUP="","",INDEX(EndDateList,MATCH(TEMPLATE_GROUP,CodeTemplateList,0),1))</f>
        <v>31.12.2025</v>
      </c>
      <c r="H29" s="1162" t="s">
        <v>1580</v>
      </c>
      <c r="AX29" s="1176" t="s">
        <v>1581</v>
      </c>
      <c r="AZ29" s="1176" t="s">
        <v>1226</v>
      </c>
      <c r="BB29" s="1176" t="s">
        <v>1428</v>
      </c>
      <c r="BC29" s="1147"/>
      <c r="BE29" s="1176">
        <v>2027</v>
      </c>
      <c r="BJ29" s="1124" t="s">
        <v>1468</v>
      </c>
      <c r="BL29" s="1124" t="s">
        <v>1468</v>
      </c>
    </row>
    <row customHeight="1" ht="11.25">
      <c r="A30" s="1130" t="s">
        <v>1582</v>
      </c>
      <c r="D30" s="1163"/>
      <c r="E30" s="1164"/>
      <c r="F30" s="1164"/>
      <c r="AX30" s="1176" t="s">
        <v>1583</v>
      </c>
      <c r="AZ30" s="1176" t="s">
        <v>1253</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01.01.2025</v>
      </c>
      <c r="F32" s="1161" t="str">
        <f>IF(TEMPLATE_GROUP="","",INDEX(EndDateList,MATCH(TEMPLATE_GROUP,CodeTemplateList,0),1))</f>
        <v>31.12.2025</v>
      </c>
      <c r="H32" s="1166" t="s">
        <v>1591</v>
      </c>
      <c r="O32" s="1130" t="s">
        <v>1225</v>
      </c>
      <c r="AX32" s="1176" t="s">
        <v>1592</v>
      </c>
      <c r="AZ32" s="1176" t="s">
        <v>1321</v>
      </c>
      <c r="BE32" s="1176">
        <v>2030</v>
      </c>
      <c r="BJ32" s="1124" t="s">
        <v>1477</v>
      </c>
      <c r="BL32" s="1124" t="s">
        <v>1477</v>
      </c>
    </row>
    <row customHeight="1" ht="11.25">
      <c r="A33" s="1130" t="s">
        <v>1593</v>
      </c>
      <c r="O33" s="1130" t="s">
        <v>1250</v>
      </c>
      <c r="AX33" s="1176" t="s">
        <v>1594</v>
      </c>
      <c r="AZ33" s="1176" t="s">
        <v>501</v>
      </c>
      <c r="BE33" s="1176">
        <v>2031</v>
      </c>
      <c r="BJ33" s="1124" t="s">
        <v>1484</v>
      </c>
      <c r="BL33" s="1124" t="s">
        <v>1484</v>
      </c>
    </row>
    <row customHeight="1" ht="11.25">
      <c r="A34" s="1130" t="s">
        <v>1595</v>
      </c>
      <c r="O34" s="1130" t="s">
        <v>1286</v>
      </c>
      <c r="AX34" s="1176" t="s">
        <v>1596</v>
      </c>
      <c r="BE34" s="1176">
        <v>2032</v>
      </c>
      <c r="BJ34" s="1124" t="s">
        <v>1495</v>
      </c>
      <c r="BL34" s="1124" t="s">
        <v>1495</v>
      </c>
    </row>
    <row customHeight="1" ht="11.25">
      <c r="A35" s="1130" t="s">
        <v>1597</v>
      </c>
      <c r="O35" s="1130" t="s">
        <v>1319</v>
      </c>
      <c r="AX35" s="1176" t="s">
        <v>1598</v>
      </c>
      <c r="AZ35" s="1123" t="s">
        <v>1599</v>
      </c>
      <c r="BE35" s="1176">
        <v>2033</v>
      </c>
      <c r="BL35" s="1124" t="s">
        <v>1600</v>
      </c>
    </row>
    <row customHeight="1" ht="11.25">
      <c r="A36" s="1926" t="s">
        <v>1601</v>
      </c>
      <c r="D36" s="1167" t="s">
        <v>1602</v>
      </c>
      <c r="E36" s="1168" t="s">
        <v>859</v>
      </c>
      <c r="F36" s="1169" t="str">
        <f>INDEX(E37:E41,MATCH(TEMPLATE_SPHERE,F37:F41,0))</f>
        <v>холодного водоснабжения</v>
      </c>
      <c r="G36" s="1169" t="str">
        <f>INDEX(G37:G41,MATCH(TEMPLATE_SPHERE,F37:F41,0))</f>
        <v>холодное водоснабжение</v>
      </c>
      <c r="O36" s="1130" t="s">
        <v>1344</v>
      </c>
      <c r="AX36" s="1176" t="s">
        <v>1603</v>
      </c>
      <c r="AZ36" s="1176" t="s">
        <v>501</v>
      </c>
      <c r="BE36" s="1176">
        <v>2034</v>
      </c>
      <c r="BL36" s="1124" t="s">
        <v>1604</v>
      </c>
    </row>
    <row customHeight="1" ht="11.25">
      <c r="A37" s="1130" t="s">
        <v>1605</v>
      </c>
      <c r="E37" s="463" t="s">
        <v>1606</v>
      </c>
      <c r="F37" s="1170" t="s">
        <v>813</v>
      </c>
      <c r="G37" s="463" t="s">
        <v>1607</v>
      </c>
      <c r="O37" s="1130" t="s">
        <v>1363</v>
      </c>
      <c r="AX37" s="1176" t="s">
        <v>1608</v>
      </c>
      <c r="AZ37" s="1176" t="s">
        <v>1252</v>
      </c>
      <c r="BE37" s="1176">
        <v>2035</v>
      </c>
    </row>
    <row customHeight="1" ht="11.25">
      <c r="A38" s="1130" t="s">
        <v>1609</v>
      </c>
      <c r="E38" s="463" t="s">
        <v>1610</v>
      </c>
      <c r="F38" s="1171" t="s">
        <v>859</v>
      </c>
      <c r="G38" s="463" t="s">
        <v>1611</v>
      </c>
      <c r="O38" s="1130" t="s">
        <v>1380</v>
      </c>
      <c r="AX38" s="1176" t="s">
        <v>1612</v>
      </c>
      <c r="AZ38" s="1176" t="s">
        <v>1287</v>
      </c>
      <c r="BE38" s="1176">
        <v>2036</v>
      </c>
      <c r="BH38" s="1123" t="s">
        <v>1613</v>
      </c>
      <c r="BJ38" s="1123" t="s">
        <v>1614</v>
      </c>
      <c r="BL38" s="1123" t="s">
        <v>1615</v>
      </c>
      <c r="BN38" s="1123" t="s">
        <v>1616</v>
      </c>
    </row>
    <row customHeight="1" ht="11.25">
      <c r="A39" s="1130" t="s">
        <v>1617</v>
      </c>
      <c r="E39" s="463" t="s">
        <v>1618</v>
      </c>
      <c r="F39" s="1171" t="s">
        <v>912</v>
      </c>
      <c r="G39" s="463" t="s">
        <v>1619</v>
      </c>
      <c r="O39" s="1130" t="s">
        <v>1396</v>
      </c>
      <c r="AX39" s="1176" t="s">
        <v>1620</v>
      </c>
      <c r="AZ39" s="1176" t="s">
        <v>1320</v>
      </c>
      <c r="BE39" s="1176">
        <v>2037</v>
      </c>
      <c r="BH39" s="1124" t="s">
        <v>1621</v>
      </c>
      <c r="BJ39" s="1273" t="s">
        <v>1621</v>
      </c>
      <c r="BL39" s="1273" t="s">
        <v>1621</v>
      </c>
      <c r="BN39" s="1124" t="s">
        <v>1622</v>
      </c>
    </row>
    <row customHeight="1" ht="11.25">
      <c r="A40" s="1130" t="s">
        <v>1623</v>
      </c>
      <c r="E40" s="463" t="s">
        <v>1624</v>
      </c>
      <c r="F40" s="1171" t="s">
        <v>899</v>
      </c>
      <c r="G40" s="463" t="s">
        <v>1625</v>
      </c>
      <c r="O40" s="1130" t="s">
        <v>1412</v>
      </c>
      <c r="AX40" s="1176" t="s">
        <v>1626</v>
      </c>
      <c r="BE40" s="1176">
        <v>2038</v>
      </c>
      <c r="BH40" s="1124" t="s">
        <v>1627</v>
      </c>
      <c r="BJ40" s="1273" t="s">
        <v>1032</v>
      </c>
      <c r="BL40" s="1273" t="s">
        <v>1032</v>
      </c>
      <c r="BN40" s="1124" t="s">
        <v>1066</v>
      </c>
    </row>
    <row customHeight="1" ht="11.25">
      <c r="A41" s="1130" t="s">
        <v>1628</v>
      </c>
      <c r="E41" s="463" t="s">
        <v>1629</v>
      </c>
      <c r="F41" s="1171" t="s">
        <v>1630</v>
      </c>
      <c r="G41" s="463" t="s">
        <v>1629</v>
      </c>
      <c r="O41" s="1130" t="s">
        <v>1428</v>
      </c>
      <c r="AX41" s="1176" t="s">
        <v>1631</v>
      </c>
      <c r="AZ41" s="1123" t="s">
        <v>1632</v>
      </c>
      <c r="BE41" s="1176">
        <v>2039</v>
      </c>
      <c r="BH41" s="1124" t="s">
        <v>1633</v>
      </c>
      <c r="BJ41" s="1273" t="s">
        <v>1028</v>
      </c>
      <c r="BL41" s="1273" t="s">
        <v>1028</v>
      </c>
      <c r="BN41" s="1124" t="s">
        <v>1053</v>
      </c>
    </row>
    <row customHeight="1" ht="11.25">
      <c r="A42" s="1130" t="s">
        <v>1634</v>
      </c>
      <c r="AX42" s="1176" t="s">
        <v>1635</v>
      </c>
      <c r="AZ42" s="1176" t="s">
        <v>1225</v>
      </c>
      <c r="BE42" s="1176">
        <v>2040</v>
      </c>
      <c r="BH42" s="1124" t="s">
        <v>1050</v>
      </c>
      <c r="BJ42" s="1273" t="s">
        <v>1030</v>
      </c>
      <c r="BL42" s="1273" t="s">
        <v>1030</v>
      </c>
      <c r="BN42" s="1124" t="s">
        <v>1636</v>
      </c>
    </row>
    <row customHeight="1" ht="11.25">
      <c r="A43" s="1130" t="s">
        <v>1637</v>
      </c>
      <c r="AX43" s="1176" t="s">
        <v>1638</v>
      </c>
      <c r="AZ43" s="1176" t="s">
        <v>1250</v>
      </c>
      <c r="BE43" s="1176">
        <v>2041</v>
      </c>
      <c r="BH43" s="1124" t="s">
        <v>1639</v>
      </c>
      <c r="BJ43" s="1273" t="s">
        <v>1633</v>
      </c>
      <c r="BL43" s="1273" t="s">
        <v>1633</v>
      </c>
      <c r="BN43" s="1124" t="s">
        <v>1640</v>
      </c>
    </row>
    <row customHeight="1" ht="11.25">
      <c r="A44" s="1130" t="s">
        <v>1641</v>
      </c>
      <c r="G44" s="1150">
        <f>YEAR(TODAY())</f>
        <v>2024</v>
      </c>
      <c r="I44" s="855" t="s">
        <v>1642</v>
      </c>
      <c r="J44" s="1145" t="s">
        <v>1643</v>
      </c>
      <c r="K44" s="1145" t="s">
        <v>1644</v>
      </c>
      <c r="AX44" s="1176" t="s">
        <v>1645</v>
      </c>
      <c r="AZ44" s="1176" t="s">
        <v>1286</v>
      </c>
      <c r="BE44" s="1176">
        <v>2042</v>
      </c>
      <c r="BH44" s="1124" t="s">
        <v>1646</v>
      </c>
      <c r="BJ44" s="1273" t="s">
        <v>1050</v>
      </c>
      <c r="BL44" s="1273" t="s">
        <v>1050</v>
      </c>
      <c r="BN44" s="1124" t="s">
        <v>1647</v>
      </c>
    </row>
    <row customHeight="1" ht="11.25">
      <c r="A45" s="1130" t="s">
        <v>1648</v>
      </c>
      <c r="D45" s="1167" t="s">
        <v>1649</v>
      </c>
      <c r="E45" s="1168" t="s">
        <v>1650</v>
      </c>
      <c r="F45" s="853" t="s">
        <v>1651</v>
      </c>
      <c r="G45" s="852" t="s">
        <v>1652</v>
      </c>
      <c r="H45" s="855" t="s">
        <v>1653</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1654</v>
      </c>
      <c r="AZ45" s="1176" t="s">
        <v>1319</v>
      </c>
      <c r="BE45" s="1176">
        <v>2043</v>
      </c>
      <c r="BH45" s="1124" t="s">
        <v>1655</v>
      </c>
      <c r="BJ45" s="1273" t="s">
        <v>1044</v>
      </c>
      <c r="BL45" s="1273" t="s">
        <v>1044</v>
      </c>
      <c r="BN45" s="1124" t="s">
        <v>1656</v>
      </c>
    </row>
    <row customHeight="1" ht="11.25">
      <c r="A46" s="1130" t="s">
        <v>1657</v>
      </c>
      <c r="E46" s="463" t="s">
        <v>26</v>
      </c>
      <c r="F46" s="1170" t="s">
        <v>1658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1659</v>
      </c>
      <c r="AZ46" s="1176" t="s">
        <v>1344</v>
      </c>
      <c r="BE46" s="1176">
        <v>2044</v>
      </c>
      <c r="BH46" s="1124" t="s">
        <v>1053</v>
      </c>
      <c r="BJ46" s="1273" t="s">
        <v>1034</v>
      </c>
      <c r="BL46" s="1273" t="s">
        <v>1034</v>
      </c>
      <c r="BN46" s="1124" t="s">
        <v>1660</v>
      </c>
    </row>
    <row customHeight="1" ht="11.25">
      <c r="A47" s="1130" t="s">
        <v>1661</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1663</v>
      </c>
      <c r="AZ47" s="1176" t="s">
        <v>1363</v>
      </c>
      <c r="BE47" s="1176">
        <v>2045</v>
      </c>
      <c r="BH47" s="1124" t="s">
        <v>1636</v>
      </c>
      <c r="BJ47" s="1273" t="s">
        <v>1036</v>
      </c>
      <c r="BL47" s="1273" t="s">
        <v>1036</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1</v>
      </c>
      <c r="J48" s="1801" t="s">
        <v>1668</v>
      </c>
      <c r="K48" s="1802"/>
      <c r="AX48" s="1176" t="s">
        <v>1669</v>
      </c>
      <c r="AZ48" s="1176" t="s">
        <v>1380</v>
      </c>
      <c r="BE48" s="1176">
        <v>2046</v>
      </c>
      <c r="BH48" s="1124" t="s">
        <v>1640</v>
      </c>
      <c r="BJ48" s="1273" t="s">
        <v>1038</v>
      </c>
      <c r="BL48" s="1273" t="s">
        <v>1038</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1674</v>
      </c>
      <c r="AZ49" s="1176" t="s">
        <v>1396</v>
      </c>
      <c r="BE49" s="1176">
        <v>2047</v>
      </c>
      <c r="BH49" s="1124" t="s">
        <v>1054</v>
      </c>
      <c r="BJ49" s="1273" t="s">
        <v>1040</v>
      </c>
      <c r="BL49" s="1273" t="s">
        <v>1040</v>
      </c>
    </row>
    <row customHeight="1" ht="11.25">
      <c r="A50" s="1130" t="s">
        <v>1675</v>
      </c>
      <c r="E50" s="463" t="s">
        <v>1676</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1677</v>
      </c>
      <c r="AZ50" s="1176" t="s">
        <v>1412</v>
      </c>
      <c r="BE50" s="1176">
        <v>2048</v>
      </c>
      <c r="BH50" s="1124" t="s">
        <v>1647</v>
      </c>
      <c r="BJ50" s="1273" t="s">
        <v>1042</v>
      </c>
      <c r="BL50" s="1273" t="s">
        <v>1042</v>
      </c>
    </row>
    <row customHeight="1" ht="11.25">
      <c r="A51" s="1130" t="s">
        <v>1678</v>
      </c>
      <c r="E51" s="463" t="s">
        <v>1679</v>
      </c>
      <c r="F51" s="1171" t="s">
        <v>1650</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1680</v>
      </c>
      <c r="AZ51" s="1176" t="s">
        <v>1428</v>
      </c>
      <c r="BE51" s="1176">
        <v>2049</v>
      </c>
      <c r="BH51" s="1124" t="s">
        <v>1656</v>
      </c>
      <c r="BJ51" s="1273" t="s">
        <v>1681</v>
      </c>
      <c r="BL51" s="1273" t="s">
        <v>1681</v>
      </c>
    </row>
    <row customHeight="1" ht="11.25">
      <c r="A52" s="1130" t="s">
        <v>1682</v>
      </c>
      <c r="E52" s="463" t="s">
        <v>1683</v>
      </c>
      <c r="F52" s="1171" t="s">
        <v>1684</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1685</v>
      </c>
      <c r="AZ52" s="1176" t="s">
        <v>501</v>
      </c>
      <c r="BE52" s="1176">
        <v>2050</v>
      </c>
      <c r="BH52" s="1124" t="s">
        <v>1660</v>
      </c>
      <c r="BJ52" s="1273" t="s">
        <v>1053</v>
      </c>
      <c r="BL52" s="1273" t="s">
        <v>1053</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1688</v>
      </c>
      <c r="K53" s="1802"/>
      <c r="AX53" s="1176" t="s">
        <v>1689</v>
      </c>
      <c r="BE53" s="1176">
        <v>2051</v>
      </c>
      <c r="BH53" s="1124" t="s">
        <v>1664</v>
      </c>
      <c r="BJ53" s="1273" t="s">
        <v>1636</v>
      </c>
      <c r="BL53" s="1273" t="s">
        <v>1636</v>
      </c>
    </row>
    <row customHeight="1" ht="11.25">
      <c r="A54" s="1130" t="s">
        <v>1690</v>
      </c>
      <c r="AX54" s="1176" t="s">
        <v>1691</v>
      </c>
      <c r="AZ54" s="1123" t="s">
        <v>1692</v>
      </c>
      <c r="BE54" s="1176">
        <v>2052</v>
      </c>
      <c r="BH54" s="1124" t="s">
        <v>1670</v>
      </c>
      <c r="BJ54" s="1273" t="s">
        <v>1640</v>
      </c>
      <c r="BL54" s="1273" t="s">
        <v>1640</v>
      </c>
    </row>
    <row customHeight="1" ht="11.25">
      <c r="A55" s="1130" t="s">
        <v>1693</v>
      </c>
      <c r="AX55" s="1176" t="s">
        <v>1694</v>
      </c>
      <c r="AZ55" s="1176" t="s">
        <v>1227</v>
      </c>
      <c r="BE55" s="1176">
        <v>2053</v>
      </c>
      <c r="BH55" s="1126" t="s">
        <v>28</v>
      </c>
      <c r="BJ55" s="1273" t="s">
        <v>1054</v>
      </c>
      <c r="BL55" s="1273" t="s">
        <v>1054</v>
      </c>
    </row>
    <row customHeight="1" ht="11.25">
      <c r="A56" s="1130" t="s">
        <v>1695</v>
      </c>
      <c r="D56" s="1174" t="s">
        <v>1696</v>
      </c>
      <c r="E56" s="1151" t="s">
        <v>116</v>
      </c>
      <c r="F56" s="1130" t="s">
        <v>1697</v>
      </c>
      <c r="AX56" s="1176" t="s">
        <v>1698</v>
      </c>
      <c r="AZ56" s="1176" t="s">
        <v>1254</v>
      </c>
      <c r="BE56" s="1176">
        <v>2054</v>
      </c>
      <c r="BH56" s="1126" t="s">
        <v>28</v>
      </c>
      <c r="BJ56" s="1273" t="s">
        <v>1647</v>
      </c>
      <c r="BL56" s="1273" t="s">
        <v>1647</v>
      </c>
    </row>
    <row customHeight="1" ht="11.25">
      <c r="A57" s="1130" t="s">
        <v>1699</v>
      </c>
      <c r="D57" s="1174" t="s">
        <v>1700</v>
      </c>
      <c r="E57" s="1151" t="s">
        <v>116</v>
      </c>
      <c r="F57" s="1130" t="s">
        <v>1697</v>
      </c>
      <c r="AX57" s="1176" t="s">
        <v>1701</v>
      </c>
      <c r="AZ57" s="1176" t="s">
        <v>1289</v>
      </c>
      <c r="BE57" s="1176">
        <v>2055</v>
      </c>
      <c r="BJ57" s="1273" t="s">
        <v>1656</v>
      </c>
      <c r="BL57" s="1273" t="s">
        <v>1656</v>
      </c>
    </row>
    <row customHeight="1" ht="11.25">
      <c r="A58" s="1130" t="s">
        <v>1702</v>
      </c>
      <c r="D58" s="1174" t="s">
        <v>1703</v>
      </c>
      <c r="E58" s="1151" t="s">
        <v>116</v>
      </c>
      <c r="F58" s="1130" t="s">
        <v>1697</v>
      </c>
      <c r="AX58" s="1176" t="s">
        <v>1704</v>
      </c>
      <c r="BE58" s="1176">
        <v>2056</v>
      </c>
      <c r="BJ58" s="1273" t="s">
        <v>1660</v>
      </c>
      <c r="BL58" s="1273" t="s">
        <v>1660</v>
      </c>
    </row>
    <row customHeight="1" ht="11.25">
      <c r="A59" s="1130" t="s">
        <v>1705</v>
      </c>
      <c r="D59" s="1174" t="s">
        <v>136</v>
      </c>
      <c r="E59" s="1151" t="s">
        <v>1592</v>
      </c>
      <c r="F59" s="1130" t="s">
        <v>1706</v>
      </c>
      <c r="AX59" s="1176" t="s">
        <v>1707</v>
      </c>
      <c r="AZ59" s="1123" t="s">
        <v>1708</v>
      </c>
      <c r="BE59" s="1176">
        <v>2057</v>
      </c>
      <c r="BJ59" s="1273" t="s">
        <v>1664</v>
      </c>
      <c r="BL59" s="1273" t="s">
        <v>1664</v>
      </c>
    </row>
    <row customHeight="1" ht="11.25">
      <c r="A60" s="1130" t="s">
        <v>1709</v>
      </c>
      <c r="D60" s="1174" t="s">
        <v>1710</v>
      </c>
      <c r="E60" s="1151" t="s">
        <v>1592</v>
      </c>
      <c r="F60" s="1130" t="s">
        <v>1706</v>
      </c>
      <c r="AX60" s="1176" t="s">
        <v>98</v>
      </c>
      <c r="AZ60" s="1176" t="s">
        <v>1228</v>
      </c>
      <c r="BE60" s="1176">
        <v>2058</v>
      </c>
      <c r="BJ60" s="1273" t="s">
        <v>1670</v>
      </c>
      <c r="BL60" s="1273" t="s">
        <v>1670</v>
      </c>
    </row>
    <row customHeight="1" ht="11.25">
      <c r="A61" s="1130" t="s">
        <v>1711</v>
      </c>
      <c r="D61" s="1174" t="s">
        <v>1712</v>
      </c>
      <c r="E61" s="1151" t="s">
        <v>1592</v>
      </c>
      <c r="F61" s="1130" t="s">
        <v>1706</v>
      </c>
      <c r="AX61" s="1176" t="s">
        <v>1713</v>
      </c>
      <c r="AZ61" s="1176" t="s">
        <v>1255</v>
      </c>
      <c r="BE61" s="1176">
        <v>2059</v>
      </c>
      <c r="BL61" s="1273" t="s">
        <v>1046</v>
      </c>
    </row>
    <row customHeight="1" ht="11.25">
      <c r="A62" s="1130" t="s">
        <v>1714</v>
      </c>
      <c r="D62" s="1174" t="s">
        <v>135</v>
      </c>
      <c r="E62" s="1151">
        <v>30</v>
      </c>
      <c r="F62" s="1130" t="s">
        <v>1706</v>
      </c>
      <c r="AZ62" s="1176" t="s">
        <v>1290</v>
      </c>
      <c r="BE62" s="1176">
        <v>2060</v>
      </c>
      <c r="BL62" s="1273" t="s">
        <v>1048</v>
      </c>
    </row>
    <row customHeight="1" ht="11.25">
      <c r="A63" s="1130" t="s">
        <v>1715</v>
      </c>
      <c r="D63" s="1174" t="s">
        <v>1716</v>
      </c>
      <c r="E63" s="1151">
        <v>30</v>
      </c>
      <c r="F63" s="1130" t="s">
        <v>1706</v>
      </c>
      <c r="AZ63" s="1176" t="s">
        <v>1322</v>
      </c>
      <c r="BE63" s="1176">
        <v>2061</v>
      </c>
    </row>
    <row customHeight="1" ht="11.25">
      <c r="A64" s="1130" t="s">
        <v>1717</v>
      </c>
      <c r="D64" s="1174" t="s">
        <v>1718</v>
      </c>
      <c r="E64" s="1151">
        <v>30</v>
      </c>
      <c r="F64" s="1130" t="s">
        <v>1706</v>
      </c>
      <c r="AZ64" s="1176" t="s">
        <v>1345</v>
      </c>
      <c r="BE64" s="1176">
        <v>2062</v>
      </c>
    </row>
    <row customHeight="1" ht="11.25">
      <c r="A65" s="1130" t="s">
        <v>1719</v>
      </c>
      <c r="D65" s="1130"/>
      <c r="BE65" s="1176">
        <v>2063</v>
      </c>
    </row>
    <row customHeight="1" ht="11.25">
      <c r="A66" s="1130" t="s">
        <v>1720</v>
      </c>
      <c r="AZ66" s="1123" t="s">
        <v>1721</v>
      </c>
      <c r="BE66" s="1176">
        <v>2064</v>
      </c>
    </row>
    <row customHeight="1" ht="11.25">
      <c r="A67" s="1130" t="s">
        <v>1722</v>
      </c>
      <c r="AZ67" s="1176" t="s">
        <v>1229</v>
      </c>
      <c r="BE67" s="1176">
        <v>2065</v>
      </c>
    </row>
    <row customHeight="1" ht="11.25">
      <c r="A68" s="1130" t="s">
        <v>1723</v>
      </c>
      <c r="AZ68" s="1176" t="s">
        <v>1256</v>
      </c>
      <c r="BE68" s="1176">
        <v>2066</v>
      </c>
      <c r="BH68" s="1123" t="s">
        <v>1724</v>
      </c>
      <c r="BJ68" s="1123" t="s">
        <v>1725</v>
      </c>
      <c r="BL68" s="1123" t="s">
        <v>1726</v>
      </c>
      <c r="BN68" s="1123" t="s">
        <v>1727</v>
      </c>
    </row>
    <row customHeight="1" ht="11.25">
      <c r="A69" s="1130" t="s">
        <v>1728</v>
      </c>
      <c r="AZ69" s="1176" t="s">
        <v>1291</v>
      </c>
      <c r="BE69" s="1176">
        <v>2067</v>
      </c>
      <c r="BH69" s="1124" t="s">
        <v>1729</v>
      </c>
      <c r="BI69" s="1173" t="s">
        <v>115</v>
      </c>
      <c r="BJ69" s="1124" t="s">
        <v>1730</v>
      </c>
      <c r="BK69" s="1173" t="s">
        <v>115</v>
      </c>
      <c r="BL69" s="1124" t="s">
        <v>1731</v>
      </c>
      <c r="BM69" s="1126" t="s">
        <v>115</v>
      </c>
      <c r="BN69" s="1124" t="s">
        <v>1732</v>
      </c>
    </row>
    <row customHeight="1" ht="11.25">
      <c r="A70" s="1130" t="s">
        <v>1733</v>
      </c>
      <c r="AZ70" s="1176" t="s">
        <v>1323</v>
      </c>
      <c r="BE70" s="1176">
        <v>2068</v>
      </c>
      <c r="BH70" s="1124" t="s">
        <v>1734</v>
      </c>
      <c r="BJ70" s="1124" t="s">
        <v>1735</v>
      </c>
      <c r="BL70" s="1124" t="s">
        <v>1736</v>
      </c>
      <c r="BN70" s="1124" t="s">
        <v>1737</v>
      </c>
    </row>
    <row customHeight="1" ht="11.25">
      <c r="A71" s="1130" t="s">
        <v>1738</v>
      </c>
      <c r="AZ71" s="1176" t="s">
        <v>1325</v>
      </c>
      <c r="BE71" s="1176">
        <v>2069</v>
      </c>
      <c r="BH71" s="1124" t="s">
        <v>1739</v>
      </c>
      <c r="BI71" s="1173" t="s">
        <v>89</v>
      </c>
      <c r="BJ71" s="1124" t="s">
        <v>1740</v>
      </c>
      <c r="BK71" s="1173" t="s">
        <v>89</v>
      </c>
      <c r="BL71" s="1124" t="s">
        <v>1741</v>
      </c>
      <c r="BM71" s="1126" t="s">
        <v>89</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1746</v>
      </c>
      <c r="BH73" s="1124" t="s">
        <v>1747</v>
      </c>
      <c r="BI73" s="1173" t="s">
        <v>116</v>
      </c>
      <c r="BJ73" s="1124" t="s">
        <v>1748</v>
      </c>
      <c r="BK73" s="1173" t="s">
        <v>116</v>
      </c>
      <c r="BL73" s="1124" t="s">
        <v>1749</v>
      </c>
      <c r="BM73" s="1126" t="s">
        <v>116</v>
      </c>
      <c r="BN73" s="1124" t="s">
        <v>1750</v>
      </c>
    </row>
    <row customHeight="1" ht="11.25">
      <c r="A74" s="1130" t="s">
        <v>1751</v>
      </c>
      <c r="BH74" s="1124" t="s">
        <v>1752</v>
      </c>
      <c r="BJ74" s="1124" t="s">
        <v>1753</v>
      </c>
      <c r="BL74" s="1124" t="s">
        <v>1754</v>
      </c>
      <c r="BN74" s="1124" t="s">
        <v>1755</v>
      </c>
    </row>
    <row customHeight="1" ht="11.25">
      <c r="A75" s="1130" t="s">
        <v>1756</v>
      </c>
      <c r="AZ75" s="1123" t="s">
        <v>1757</v>
      </c>
      <c r="BH75" s="1124" t="s">
        <v>1758</v>
      </c>
      <c r="BJ75" s="1124" t="s">
        <v>1758</v>
      </c>
      <c r="BL75" s="1124" t="s">
        <v>1758</v>
      </c>
    </row>
    <row customHeight="1" ht="11.25">
      <c r="A76" s="1130" t="s">
        <v>1759</v>
      </c>
      <c r="AZ76" s="1176" t="s">
        <v>1238</v>
      </c>
      <c r="BH76" s="1124" t="s">
        <v>1760</v>
      </c>
      <c r="BJ76" s="1124" t="s">
        <v>1761</v>
      </c>
      <c r="BL76" s="1124" t="s">
        <v>1762</v>
      </c>
    </row>
    <row customHeight="1" ht="11.25">
      <c r="A77" s="1130" t="s">
        <v>1763</v>
      </c>
      <c r="AZ77" s="1176" t="s">
        <v>1266</v>
      </c>
    </row>
    <row customHeight="1" ht="11.25">
      <c r="A78" s="1130" t="s">
        <v>1764</v>
      </c>
      <c r="AZ78" s="1176" t="s">
        <v>1298</v>
      </c>
    </row>
    <row customHeight="1" ht="11.25">
      <c r="A79" s="1130" t="s">
        <v>1765</v>
      </c>
      <c r="AZ79" s="1176" t="s">
        <v>1329</v>
      </c>
      <c r="BH79" s="1123" t="s">
        <v>1766</v>
      </c>
      <c r="BJ79" s="1123" t="s">
        <v>1767</v>
      </c>
      <c r="BL79" s="1123" t="s">
        <v>1768</v>
      </c>
    </row>
    <row customHeight="1" ht="11.25">
      <c r="A80" s="1130" t="s">
        <v>1769</v>
      </c>
      <c r="AZ80" s="1176" t="s">
        <v>1350</v>
      </c>
      <c r="BH80" s="1124" t="s">
        <v>1770</v>
      </c>
      <c r="BJ80" s="1124" t="s">
        <v>1771</v>
      </c>
      <c r="BL80" s="1124" t="s">
        <v>1772</v>
      </c>
    </row>
    <row customHeight="1" ht="11.25">
      <c r="A81" s="1130" t="s">
        <v>1773</v>
      </c>
      <c r="AZ81" s="1176" t="s">
        <v>1367</v>
      </c>
      <c r="BH81" s="1124" t="s">
        <v>1774</v>
      </c>
      <c r="BJ81" s="1124" t="s">
        <v>1775</v>
      </c>
      <c r="BL81" s="1124" t="s">
        <v>1776</v>
      </c>
    </row>
    <row customHeight="1" ht="11.25">
      <c r="A82" s="1130" t="s">
        <v>1777</v>
      </c>
      <c r="AZ82" s="1176" t="s">
        <v>1382</v>
      </c>
      <c r="BH82" s="1124" t="s">
        <v>1778</v>
      </c>
      <c r="BJ82" s="1124" t="s">
        <v>1779</v>
      </c>
      <c r="BL82" s="1124" t="s">
        <v>1780</v>
      </c>
    </row>
    <row customHeight="1" ht="11.25">
      <c r="A83" s="1130" t="s">
        <v>1781</v>
      </c>
      <c r="BH83" s="1124" t="s">
        <v>1782</v>
      </c>
      <c r="BJ83" s="1124" t="s">
        <v>1783</v>
      </c>
      <c r="BL83" s="1124" t="s">
        <v>1784</v>
      </c>
    </row>
    <row customHeight="1" ht="11.25">
      <c r="A84" s="1130" t="s">
        <v>1785</v>
      </c>
      <c r="AZ84" s="1123" t="s">
        <v>1786</v>
      </c>
    </row>
    <row customHeight="1" ht="11.25">
      <c r="A85" s="1926" t="s">
        <v>1787</v>
      </c>
      <c r="AZ85" s="1176" t="s">
        <v>1788</v>
      </c>
    </row>
    <row customHeight="1" ht="11.25">
      <c r="A86" s="1130" t="s">
        <v>1789</v>
      </c>
      <c r="AZ86" s="1176" t="s">
        <v>1790</v>
      </c>
      <c r="BH86" s="1123" t="s">
        <v>1791</v>
      </c>
      <c r="BJ86" s="1123" t="s">
        <v>1792</v>
      </c>
      <c r="BL86" s="1123" t="s">
        <v>1793</v>
      </c>
    </row>
    <row customHeight="1" ht="11.25">
      <c r="A87" s="1130" t="s">
        <v>16</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1024</v>
      </c>
    </row>
    <row customHeight="1" ht="11.25">
      <c r="A91" s="1130" t="s">
        <v>1805</v>
      </c>
      <c r="AZ91" s="1176" t="s">
        <v>1060</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1428</v>
      </c>
      <c r="BL100" s="1124" t="s">
        <v>1428</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577</v>
      </c>
      <c r="BH108" s="1124" t="s">
        <v>1858</v>
      </c>
      <c r="BJ108" s="1124" t="s">
        <v>1859</v>
      </c>
      <c r="BL108" s="1124" t="s">
        <v>1514</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501</v>
      </c>
    </row>
    <row customHeight="1" ht="11.25">
      <c r="AZ116" s="1957" t="s">
        <v>1847</v>
      </c>
      <c r="BA116" s="1958" t="s">
        <v>1848</v>
      </c>
      <c r="BH116" s="1124" t="s">
        <v>1252</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06A1A-DF1A-A1CC-7B9B-9C1C5B075F09}" mc:Ignorable="x14ac xr xr2 xr3">
  <dimension ref="A1:J25"/>
  <sheetViews>
    <sheetView topLeftCell="A1" showGridLines="0" zoomScale="90" workbookViewId="0">
      <selection activeCell="A1" sqref="A1"/>
    </sheetView>
  </sheetViews>
  <sheetFormatPr defaultColWidth="9.140625" customHeight="1" defaultRowHeight="11.25"/>
  <cols>
    <col min="1" max="2" style="3289" width="15.00390625" hidden="1" customWidth="1"/>
    <col min="3" max="3" style="3287" width="3.00390625" customWidth="1"/>
    <col min="4" max="4" style="3368" width="6.00390625" customWidth="1"/>
    <col min="5" max="5" style="3287" width="52.00390625" customWidth="1"/>
    <col min="6" max="6" style="3287" width="48.00390625" customWidth="1"/>
    <col min="7" max="7" style="3287" width="93.00390625" customWidth="1"/>
    <col min="8" max="8" style="3287" width="8.00390625" customWidth="1"/>
    <col min="9" max="9" style="3287" width="64.00390625" customWidth="1"/>
    <col min="10" max="10" style="3287" width="9.140625" hidden="1"/>
  </cols>
  <sheetData>
    <row customHeight="1" ht="11.25" hidden="1">
      <c r="A1" s="557" t="s">
        <v>307</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Чеченская республика</v>
      </c>
      <c r="E6" s="2232"/>
      <c r="F6" s="2232"/>
      <c r="I6" s="771"/>
      <c r="J6" s="511">
        <v>17</v>
      </c>
    </row>
    <row s="3288"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308</v>
      </c>
      <c r="E9" s="2261"/>
      <c r="F9" s="2261"/>
      <c r="G9" s="2264" t="s">
        <v>309</v>
      </c>
      <c r="J9" s="511">
        <v>11</v>
      </c>
    </row>
    <row customHeight="1" ht="11.549999999999999">
      <c r="A10" s="558"/>
      <c r="B10" s="558"/>
      <c r="C10" s="513"/>
      <c r="D10" s="1530" t="s">
        <v>87</v>
      </c>
      <c r="E10" s="1532" t="s">
        <v>310</v>
      </c>
      <c r="F10" s="1532" t="s">
        <v>311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314</v>
      </c>
      <c r="G13" s="530"/>
      <c r="H13" s="1589"/>
      <c r="J13" s="511">
        <v>19</v>
      </c>
    </row>
    <row customHeight="1" ht="19.95">
      <c r="A14" s="558"/>
      <c r="B14" s="558"/>
      <c r="C14" s="513"/>
      <c r="D14" s="1579" t="s">
        <v>714</v>
      </c>
      <c r="E14" s="1580" t="s">
        <v>1865</v>
      </c>
      <c r="F14" s="1582"/>
      <c r="G14" s="1581" t="s">
        <v>1866</v>
      </c>
      <c r="H14" s="1589"/>
      <c r="J14" s="511">
        <v>19</v>
      </c>
    </row>
    <row customHeight="1" ht="19.95">
      <c r="A15" s="558"/>
      <c r="B15" s="558"/>
      <c r="C15" s="513"/>
      <c r="D15" s="1579" t="s">
        <v>315</v>
      </c>
      <c r="E15" s="1580" t="s">
        <v>1867</v>
      </c>
      <c r="F15" s="1582"/>
      <c r="G15" s="1581" t="s">
        <v>1868</v>
      </c>
      <c r="H15" s="1589"/>
      <c r="J15" s="511">
        <v>19</v>
      </c>
    </row>
    <row customHeight="1" ht="24">
      <c r="A16" s="558"/>
      <c r="B16" s="558"/>
      <c r="C16" s="513"/>
      <c r="D16" s="1579" t="s">
        <v>318</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90</v>
      </c>
      <c r="E18" s="1583" t="s">
        <v>1873</v>
      </c>
      <c r="F18" s="1582"/>
      <c r="G18" s="530" t="s">
        <v>1872</v>
      </c>
      <c r="H18" s="1589"/>
      <c r="I18" s="908"/>
      <c r="J18" s="511">
        <v>46</v>
      </c>
    </row>
    <row customHeight="1" ht="23.25">
      <c r="A19" s="558"/>
      <c r="B19" s="558"/>
      <c r="C19" s="513"/>
      <c r="D19" s="1576" t="s">
        <v>116</v>
      </c>
      <c r="E19" s="1583" t="s">
        <v>1874</v>
      </c>
      <c r="F19" s="1577" t="s">
        <v>314</v>
      </c>
      <c r="G19" s="2527" t="s">
        <v>1875</v>
      </c>
      <c r="H19" s="531"/>
      <c r="J19" s="511">
        <v>22</v>
      </c>
    </row>
    <row s="4734" customFormat="1" customHeight="1" ht="5.25" hidden="1">
      <c r="A20" s="558"/>
      <c r="B20" s="558"/>
      <c r="C20" s="1585"/>
      <c r="D20" s="1584" t="s">
        <v>1121</v>
      </c>
      <c r="E20" s="1070"/>
      <c r="F20" s="1069"/>
      <c r="G20" s="2528"/>
      <c r="J20" s="1586">
        <v>0</v>
      </c>
    </row>
    <row customHeight="1" ht="15.75">
      <c r="A21" s="558"/>
      <c r="B21" s="558"/>
      <c r="C21" s="513"/>
      <c r="D21" s="523"/>
      <c r="E21" s="471" t="s">
        <v>347</v>
      </c>
      <c r="F21" s="525"/>
      <c r="G21" s="2529"/>
      <c r="H21" s="1589"/>
      <c r="J21" s="511">
        <v>15</v>
      </c>
    </row>
    <row s="3289" customFormat="1" customHeight="1" ht="26.25">
      <c r="A22" s="558"/>
      <c r="B22" s="558"/>
      <c r="C22" s="558"/>
      <c r="D22" s="1576" t="s">
        <v>91</v>
      </c>
      <c r="E22" s="530" t="s">
        <v>1876</v>
      </c>
      <c r="F22" s="1582"/>
      <c r="G22" s="530" t="s">
        <v>1877</v>
      </c>
      <c r="H22" s="1588"/>
      <c r="J22" s="557">
        <v>25</v>
      </c>
    </row>
    <row s="3289" customFormat="1" customHeight="1" ht="19.95">
      <c r="A23" s="558"/>
      <c r="B23" s="558"/>
      <c r="C23" s="558"/>
      <c r="D23" s="1576" t="s">
        <v>92</v>
      </c>
      <c r="E23" s="1583" t="s">
        <v>1878</v>
      </c>
      <c r="F23" s="1587"/>
      <c r="G23" s="530" t="s">
        <v>1879</v>
      </c>
      <c r="H23" s="1588"/>
      <c r="J23" s="557">
        <v>19</v>
      </c>
    </row>
    <row s="3289" customFormat="1" customHeight="1" ht="144" hidden="1">
      <c r="A24" s="558"/>
      <c r="B24" s="558"/>
      <c r="C24" s="558"/>
      <c r="D24" s="1576" t="s">
        <v>117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80DC3-5BAC-0F3D-DD51-DD30CCAFAC1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5" width="3.00390625" customWidth="1"/>
    <col min="12" max="14" style="2925" width="8.00390625" customWidth="1"/>
    <col min="15" max="15" style="2925" width="25.00390625" customWidth="1"/>
    <col min="16" max="16" style="2925" width="14.00390625" customWidth="1"/>
    <col min="17" max="20" style="2874" width="8.00390625" customWidth="1"/>
    <col min="21" max="254" style="2774" width="8.00390625" customWidth="1"/>
    <col min="255" max="255" style="2774" width="9.140625" hidden="1"/>
  </cols>
  <sheetData>
    <row customHeight="1" ht="22.5" hidden="1">
      <c r="F1" s="1687" t="s">
        <v>1880</v>
      </c>
      <c r="G1" s="1687" t="s">
        <v>48</v>
      </c>
      <c r="H1" s="1687" t="s">
        <v>50</v>
      </c>
      <c r="IU1" s="1211" t="s">
        <v>14</v>
      </c>
    </row>
    <row s="2910"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308</v>
      </c>
      <c r="F7" s="2158"/>
      <c r="G7" s="2158"/>
      <c r="H7" s="2158"/>
      <c r="I7" s="2158"/>
      <c r="J7" s="2530" t="s">
        <v>309</v>
      </c>
      <c r="K7" s="556"/>
      <c r="L7" s="556"/>
      <c r="M7" s="556"/>
      <c r="N7" s="556"/>
      <c r="O7" s="282"/>
      <c r="P7" s="556"/>
      <c r="Q7" s="281"/>
      <c r="R7" s="281"/>
      <c r="S7" s="281"/>
      <c r="T7" s="281"/>
      <c r="IU7" s="563">
        <v>14</v>
      </c>
    </row>
    <row s="2865" customFormat="1" customHeight="1" ht="21">
      <c r="A8" s="1211"/>
      <c r="B8" s="1216"/>
      <c r="C8" s="1211"/>
      <c r="D8" s="1551"/>
      <c r="E8" s="1604" t="s">
        <v>87</v>
      </c>
      <c r="F8" s="1596" t="s">
        <v>1880</v>
      </c>
      <c r="G8" s="1596" t="s">
        <v>48</v>
      </c>
      <c r="H8" s="1596" t="s">
        <v>50</v>
      </c>
      <c r="I8" s="1596" t="s">
        <v>1881</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37978-EB21-CEFA-BB59-B2D663BC3BE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103</v>
      </c>
      <c r="E2" s="1945"/>
      <c r="F2" s="194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308</v>
      </c>
      <c r="F7" s="2158"/>
      <c r="G7" s="2158"/>
      <c r="H7" s="2158"/>
      <c r="I7" s="2158"/>
      <c r="J7" s="2158"/>
      <c r="K7" s="2158"/>
      <c r="L7" s="2530" t="s">
        <v>309</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93BC8-E3C6-EDCC-EC21-0605300298D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103</v>
      </c>
      <c r="E2" s="1960"/>
      <c r="F2" s="19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308</v>
      </c>
      <c r="F7" s="2158"/>
      <c r="G7" s="2158"/>
      <c r="H7" s="2158"/>
      <c r="I7" s="2158"/>
      <c r="J7" s="2158"/>
      <c r="K7" s="2158"/>
      <c r="L7" s="2530" t="s">
        <v>309</v>
      </c>
      <c r="M7" s="1680"/>
      <c r="N7" s="1680"/>
      <c r="O7" s="1680"/>
      <c r="P7" s="1680"/>
      <c r="Q7" s="1680"/>
      <c r="R7" s="1680"/>
      <c r="S7" s="281"/>
      <c r="T7" s="281"/>
      <c r="U7" s="281"/>
      <c r="V7" s="281"/>
      <c r="IW7" s="1665">
        <v>14</v>
      </c>
    </row>
    <row s="2865" customFormat="1" customHeight="1" ht="67.2">
      <c r="A8" s="1687"/>
      <c r="B8" s="1422"/>
      <c r="C8" s="1687"/>
      <c r="D8" s="1571"/>
      <c r="E8" s="2534" t="s">
        <v>87</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DBEAC-BDD2-286F-E0E1-FBBB1B7BA01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5" width="3.00390625" customWidth="1"/>
    <col min="16" max="16" style="2925" width="8.00390625" customWidth="1"/>
    <col min="17" max="17" style="2774" width="9.140625" hidden="1"/>
  </cols>
  <sheetData>
    <row customHeight="1" ht="22.5" hidden="1">
      <c r="Q1" s="1211" t="s">
        <v>14</v>
      </c>
    </row>
    <row s="2910" customFormat="1" customHeight="1" ht="22.5" hidden="1">
      <c r="A2" s="552"/>
      <c r="B2" s="1216">
        <v>1</v>
      </c>
      <c r="C2" s="1216"/>
      <c r="D2" s="1984" t="s">
        <v>103</v>
      </c>
      <c r="E2" s="2183">
        <v>1</v>
      </c>
      <c r="F2" s="2359" t="str">
        <f>IF(region_name="","",region_name)</f>
        <v>Чеченская республика</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1890</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00"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308</v>
      </c>
      <c r="F10" s="2183"/>
      <c r="G10" s="2183"/>
      <c r="H10" s="2183"/>
      <c r="I10" s="2183"/>
      <c r="J10" s="2183"/>
      <c r="K10" s="2183"/>
      <c r="L10" s="2183"/>
      <c r="M10" s="2157"/>
      <c r="N10" s="2534" t="s">
        <v>309</v>
      </c>
      <c r="O10" s="556"/>
      <c r="P10" s="556"/>
      <c r="Q10" s="563">
        <v>14</v>
      </c>
    </row>
    <row s="2865" customFormat="1" customHeight="1" ht="44.25">
      <c r="A11" s="1687"/>
      <c r="B11" s="1422"/>
      <c r="C11" s="1687"/>
      <c r="D11" s="1571"/>
      <c r="E11" s="2548" t="s">
        <v>87</v>
      </c>
      <c r="F11" s="2548" t="s">
        <v>312</v>
      </c>
      <c r="G11" s="2548" t="s">
        <v>1891</v>
      </c>
      <c r="H11" s="2548"/>
      <c r="I11" s="2548" t="s">
        <v>1892</v>
      </c>
      <c r="J11" s="2548"/>
      <c r="K11" s="2548"/>
      <c r="L11" s="2548" t="s">
        <v>1893</v>
      </c>
      <c r="M11" s="2536" t="s">
        <v>1894</v>
      </c>
      <c r="N11" s="2547"/>
      <c r="O11" s="1680"/>
      <c r="P11" s="1680"/>
      <c r="Q11" s="1665">
        <v>42</v>
      </c>
    </row>
    <row s="2865" customFormat="1" customHeight="1" ht="29.25">
      <c r="A12" s="1211"/>
      <c r="B12" s="1216"/>
      <c r="C12" s="1211"/>
      <c r="D12" s="1551"/>
      <c r="E12" s="2534"/>
      <c r="F12" s="2548"/>
      <c r="G12" s="1965" t="s">
        <v>1895</v>
      </c>
      <c r="H12" s="1965" t="s">
        <v>316</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Чеченская республика</v>
      </c>
      <c r="G13" s="2543"/>
      <c r="H13" s="2550"/>
      <c r="I13" s="530"/>
      <c r="J13" s="1961">
        <v>1</v>
      </c>
      <c r="K13" s="1974"/>
      <c r="L13" s="1975"/>
      <c r="M13" s="1975"/>
      <c r="N13" s="2544" t="s">
        <v>1896</v>
      </c>
      <c r="O13" s="1591"/>
      <c r="P13" s="567"/>
      <c r="Q13" s="479">
        <v>22</v>
      </c>
    </row>
    <row s="2910"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10" customFormat="1" customHeight="1" ht="23.25">
      <c r="A15" s="2155"/>
      <c r="B15" s="1216"/>
      <c r="C15" s="468"/>
      <c r="D15" s="857"/>
      <c r="E15" s="477"/>
      <c r="F15" s="1556" t="s">
        <v>1882</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075D4-425F-F16D-C349-0AE4874417C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85" width="9.140625" hidden="1"/>
    <col min="2" max="2" style="4560" width="9.140625" hidden="1"/>
    <col min="3" max="3" style="4823" width="3.00390625" customWidth="1"/>
    <col min="4" max="4" style="4560" width="6.00390625" customWidth="1"/>
    <col min="5" max="5" style="4560" width="22.00390625" customWidth="1"/>
    <col min="6" max="6" style="4560" width="15.00390625" customWidth="1"/>
    <col min="7" max="7" style="4560" width="14.00390625" customWidth="1"/>
    <col min="8" max="8" style="4560" width="47.00390625" customWidth="1"/>
    <col min="9" max="9" style="4560" width="115.00390625" customWidth="1"/>
    <col min="10" max="10" style="4560" width="3.00390625" customWidth="1"/>
    <col min="11" max="12" style="4560" width="8.00390625" customWidth="1"/>
    <col min="13" max="13" style="456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85" customFormat="1" customHeight="1" ht="14.699999999999998">
      <c r="B7" s="175"/>
      <c r="C7" s="176"/>
      <c r="D7" s="179"/>
      <c r="E7" s="179"/>
      <c r="F7" s="179"/>
      <c r="G7" s="179"/>
      <c r="H7" s="808"/>
      <c r="I7" s="179"/>
      <c r="J7" s="180"/>
      <c r="M7" s="174">
        <v>14</v>
      </c>
    </row>
    <row customHeight="1" ht="14.699999999999998">
      <c r="D8" s="2265" t="s">
        <v>308</v>
      </c>
      <c r="E8" s="2265"/>
      <c r="F8" s="2265"/>
      <c r="G8" s="2265"/>
      <c r="H8" s="2265"/>
      <c r="I8" s="2265" t="s">
        <v>309</v>
      </c>
      <c r="M8" s="177">
        <v>14</v>
      </c>
    </row>
    <row customHeight="1" ht="29.25">
      <c r="D9" s="2265" t="s">
        <v>87</v>
      </c>
      <c r="E9" s="2265" t="s">
        <v>1898</v>
      </c>
      <c r="F9" s="2265"/>
      <c r="G9" s="2265"/>
      <c r="H9" s="2265"/>
      <c r="I9" s="2265"/>
      <c r="M9" s="177">
        <v>28</v>
      </c>
    </row>
    <row customHeight="1" ht="24">
      <c r="D10" s="2265"/>
      <c r="E10" s="183" t="s">
        <v>1899</v>
      </c>
      <c r="F10" s="183" t="s">
        <v>1900</v>
      </c>
      <c r="G10" s="183" t="s">
        <v>1901</v>
      </c>
      <c r="H10" s="183" t="s">
        <v>398</v>
      </c>
      <c r="I10" s="2265"/>
      <c r="M10" s="177">
        <v>23</v>
      </c>
    </row>
    <row customHeight="1" ht="12" hidden="1">
      <c r="D11" s="143" t="s">
        <v>115</v>
      </c>
      <c r="E11" s="143" t="s">
        <v>90</v>
      </c>
      <c r="F11" s="143" t="s">
        <v>116</v>
      </c>
      <c r="G11" s="143" t="s">
        <v>91</v>
      </c>
      <c r="H11" s="143" t="s">
        <v>92</v>
      </c>
      <c r="I11" s="143" t="s">
        <v>117</v>
      </c>
      <c r="M11" s="177">
        <v>0</v>
      </c>
    </row>
    <row s="4560" customFormat="1" customHeight="1" ht="26.25">
      <c r="A12" s="201" t="s">
        <v>89</v>
      </c>
      <c r="B12" s="181" t="s">
        <v>28</v>
      </c>
      <c r="C12" s="182"/>
      <c r="D12" s="184" t="s">
        <v>115</v>
      </c>
      <c r="E12" s="437"/>
      <c r="F12" s="437"/>
      <c r="G12" s="1790" t="s">
        <v>28</v>
      </c>
      <c r="H12" s="438"/>
      <c r="I12" s="2225" t="s">
        <v>1902</v>
      </c>
      <c r="K12" s="328"/>
      <c r="L12" s="329"/>
      <c r="M12" s="173">
        <v>25</v>
      </c>
    </row>
    <row customHeight="1" ht="15.75">
      <c r="A13" s="177"/>
      <c r="B13" s="177"/>
      <c r="C13" s="177"/>
      <c r="D13" s="165"/>
      <c r="E13" s="186" t="s">
        <v>473</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A05C2-5EDB-F702-2F9E-7BD1ED4BAF3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7" width="9.140625" hidden="1"/>
    <col min="3" max="3" style="4856" width="3.00390625" customWidth="1"/>
    <col min="4" max="4" style="4857" width="6.00390625" customWidth="1"/>
    <col min="5" max="5" style="4857" width="94.00390625" customWidth="1"/>
    <col min="6" max="9" style="4857" width="8.00390625" customWidth="1"/>
    <col min="10" max="10" style="485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87</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E1E84-20D8-5E2F-1CDD-56705A0EAB1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7" width="9.140625" hidden="1"/>
    <col min="3" max="3" style="4856" width="3.00390625" customWidth="1"/>
    <col min="4" max="4" style="4857" width="6.00390625" customWidth="1"/>
    <col min="5" max="5" style="4857" width="94.00390625" customWidth="1"/>
    <col min="6" max="12" style="4857" width="8.00390625" customWidth="1"/>
    <col min="13" max="13" style="485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87</v>
      </c>
      <c r="E9" s="164" t="s">
        <v>295</v>
      </c>
      <c r="M9" s="125">
        <v>16</v>
      </c>
    </row>
    <row customHeight="1" ht="12.75">
      <c r="C10" s="148"/>
      <c r="D10" s="143" t="s">
        <v>115</v>
      </c>
      <c r="E10" s="143" t="s">
        <v>102</v>
      </c>
      <c r="M10" s="125">
        <v>12</v>
      </c>
    </row>
    <row customHeight="1" ht="15" hidden="1">
      <c r="C11" s="148"/>
      <c r="D11" s="169">
        <v>0</v>
      </c>
      <c r="E11" s="205"/>
      <c r="M11" s="125">
        <v>0</v>
      </c>
    </row>
    <row customHeight="1" ht="14.699999999999998">
      <c r="C12" s="148"/>
      <c r="D12" s="165"/>
      <c r="E12" s="163" t="s">
        <v>1906</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99914-74E7-D9FA-A75E-3D962569F7E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230F3-BEBB-C2AD-92B9-42449DEB31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66" customFormat="1" customHeight="1" ht="17.25">
      <c r="A2" s="1871" t="s">
        <v>1913</v>
      </c>
    </row>
    <row r="4" s="4857" customFormat="1" customHeight="1" ht="15">
      <c r="C4" s="1872"/>
      <c r="D4" s="169"/>
      <c r="E4" s="433"/>
    </row>
    <row r="6" s="4866" customFormat="1" customHeight="1" ht="17.25">
      <c r="A6" s="1871" t="s">
        <v>1914</v>
      </c>
    </row>
    <row r="8" s="4857" customFormat="1" customHeight="1" ht="17.25">
      <c r="C8" s="1873"/>
      <c r="D8" s="169"/>
      <c r="E8" s="170"/>
    </row>
    <row r="11" s="4866" customFormat="1" customHeight="1" ht="17.25">
      <c r="A11" s="1871" t="s">
        <v>1915</v>
      </c>
    </row>
    <row r="13" s="2865"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6" customFormat="1" customHeight="1" ht="17.25">
      <c r="A17" s="1871" t="s">
        <v>1916</v>
      </c>
    </row>
    <row r="19" s="2910"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80" customFormat="1" customHeight="1" ht="15">
      <c r="A23" s="479"/>
      <c r="B23" s="479"/>
      <c r="C23" s="1784" t="s">
        <v>103</v>
      </c>
      <c r="D23" s="2164" t="s">
        <v>115</v>
      </c>
      <c r="E23" s="2165"/>
      <c r="F23" s="2163" t="s">
        <v>19</v>
      </c>
      <c r="G23" s="2613"/>
      <c r="H23" s="2183">
        <v>1</v>
      </c>
      <c r="I23" s="2615" t="str">
        <f>IF(U23="","",INDEX(TERRITORY_MR_LIST,MATCH(U23,TERRITORY_LIST_ID,0)))</f>
        <v/>
      </c>
      <c r="J23" s="2163" t="s">
        <v>19</v>
      </c>
      <c r="K23" s="888"/>
      <c r="L23" s="1838" t="s">
        <v>115</v>
      </c>
      <c r="M23" s="659"/>
      <c r="N23" s="660"/>
      <c r="O23" s="660"/>
      <c r="P23" s="660"/>
      <c r="Q23" s="660"/>
      <c r="R23" s="660"/>
      <c r="S23" s="660"/>
      <c r="T23" s="660"/>
      <c r="U23" s="661"/>
      <c r="V23" s="660"/>
      <c r="W23" s="660"/>
      <c r="X23" s="651"/>
      <c r="Y23" s="651" t="s">
        <v>123</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80"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115</v>
      </c>
      <c r="M29" s="659"/>
      <c r="N29" s="660"/>
      <c r="O29" s="660"/>
      <c r="P29" s="660"/>
      <c r="Q29" s="660"/>
      <c r="R29" s="660"/>
      <c r="S29" s="660"/>
      <c r="T29" s="660"/>
      <c r="U29" s="661"/>
      <c r="V29" s="660"/>
      <c r="W29" s="660"/>
      <c r="X29" s="651"/>
      <c r="Y29" s="651" t="s">
        <v>123</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80" customFormat="1" customHeight="1" ht="15">
      <c r="A34" s="479"/>
      <c r="B34" s="479"/>
      <c r="C34" s="232"/>
      <c r="D34" s="1877"/>
      <c r="E34" s="1877"/>
      <c r="F34" s="1877"/>
      <c r="G34" s="1877"/>
      <c r="H34" s="1877"/>
      <c r="I34" s="1877"/>
      <c r="J34" s="1877"/>
      <c r="K34" s="1855" t="s">
        <v>103</v>
      </c>
      <c r="L34" s="1785" t="s">
        <v>115</v>
      </c>
      <c r="M34" s="867"/>
      <c r="N34" s="868"/>
      <c r="O34" s="660"/>
      <c r="P34" s="660"/>
      <c r="Q34" s="660"/>
      <c r="R34" s="660"/>
      <c r="S34" s="660"/>
      <c r="T34" s="660"/>
      <c r="U34" s="661"/>
      <c r="V34" s="660"/>
      <c r="W34" s="660"/>
      <c r="X34" s="651"/>
      <c r="Y34" s="651" t="s">
        <v>123</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66" customFormat="1" customHeight="1" ht="11.25">
      <c r="A37" s="1871" t="s">
        <v>1920</v>
      </c>
    </row>
    <row customHeight="1" ht="11.25"/>
    <row s="3287" customFormat="1" customHeight="1" ht="22.5">
      <c r="A39" s="1847"/>
      <c r="B39" s="513"/>
      <c r="C39" s="915"/>
      <c r="D39" s="496"/>
      <c r="E39" s="916"/>
      <c r="F39" s="1868"/>
      <c r="G39" s="1878"/>
      <c r="H39" s="531"/>
    </row>
    <row customHeight="1" ht="11.25"/>
    <row s="4866" customFormat="1" customHeight="1" ht="11.25">
      <c r="A41" s="1871" t="s">
        <v>1921</v>
      </c>
    </row>
    <row customHeight="1" ht="11.25"/>
    <row s="3287" customFormat="1" customHeight="1" ht="22.5">
      <c r="A43" s="513"/>
      <c r="B43" s="513"/>
      <c r="C43" s="513"/>
      <c r="D43" s="496"/>
      <c r="E43" s="916"/>
      <c r="F43" s="917"/>
      <c r="G43" s="1878"/>
      <c r="H43" s="531"/>
    </row>
    <row customHeight="1" ht="11.25"/>
    <row s="4866" customFormat="1" customHeight="1" ht="11.25">
      <c r="A45" s="1871" t="s">
        <v>1922</v>
      </c>
    </row>
    <row customHeight="1" ht="11.25"/>
    <row s="3287" customFormat="1" customHeight="1" ht="24">
      <c r="A47" s="2258" t="s">
        <v>321</v>
      </c>
      <c r="B47" s="558"/>
      <c r="C47" s="2269"/>
      <c r="D47" s="501" t="str">
        <f>A47</f>
        <v>5.1</v>
      </c>
      <c r="E47" s="498" t="s">
        <v>322</v>
      </c>
      <c r="F47" s="2032" t="s">
        <v>314</v>
      </c>
      <c r="G47" s="500" t="s">
        <v>323</v>
      </c>
      <c r="H47" s="531"/>
      <c r="I47" s="908"/>
    </row>
    <row s="3287" customFormat="1" customHeight="1" ht="22.5">
      <c r="A48" s="2258"/>
      <c r="B48" s="558"/>
      <c r="C48" s="2269"/>
      <c r="D48" s="496" t="str">
        <f>D47&amp;".1"</f>
        <v>5.1.1</v>
      </c>
      <c r="E48" s="495" t="s">
        <v>324</v>
      </c>
      <c r="F48" s="2033" t="s">
        <v>28</v>
      </c>
      <c r="G48" s="530"/>
      <c r="H48" s="531"/>
      <c r="I48" s="908"/>
    </row>
    <row s="3287" customFormat="1" customHeight="1" ht="22.5">
      <c r="A49" s="2258"/>
      <c r="B49" s="558"/>
      <c r="C49" s="2269"/>
      <c r="D49" s="496" t="str">
        <f>D47&amp;".2"</f>
        <v>5.1.2</v>
      </c>
      <c r="E49" s="495" t="s">
        <v>325</v>
      </c>
      <c r="F49" s="1788" t="s">
        <v>28</v>
      </c>
      <c r="G49" s="500" t="s">
        <v>326</v>
      </c>
      <c r="H49" s="531"/>
      <c r="I49" s="908"/>
    </row>
    <row s="3287" customFormat="1" customHeight="1" ht="22.5">
      <c r="A50" s="2258"/>
      <c r="B50" s="558"/>
      <c r="C50" s="2269"/>
      <c r="D50" s="496" t="str">
        <f>D47&amp;".3"</f>
        <v>5.1.3</v>
      </c>
      <c r="E50" s="495" t="s">
        <v>327</v>
      </c>
      <c r="F50" s="2033" t="s">
        <v>28</v>
      </c>
      <c r="G50" s="530"/>
      <c r="H50" s="531"/>
      <c r="I50" s="908"/>
    </row>
    <row s="3287" customFormat="1" customHeight="1" ht="22.5">
      <c r="A51" s="2258"/>
      <c r="B51" s="558"/>
      <c r="C51" s="2269"/>
      <c r="D51" s="496" t="str">
        <f>D47&amp;".4"</f>
        <v>5.1.4</v>
      </c>
      <c r="E51" s="495" t="s">
        <v>328</v>
      </c>
      <c r="F51" s="2033" t="s">
        <v>28</v>
      </c>
      <c r="G51" s="500" t="s">
        <v>329</v>
      </c>
      <c r="H51" s="531"/>
      <c r="I51" s="908"/>
    </row>
    <row r="54" s="4866" customFormat="1" customHeight="1" ht="17.25">
      <c r="A54" s="1871" t="s">
        <v>1923</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400</v>
      </c>
      <c r="Q56" s="572" t="s">
        <v>401</v>
      </c>
      <c r="R56" s="573" t="s">
        <v>402</v>
      </c>
      <c r="S56" s="1692" t="s">
        <v>403</v>
      </c>
      <c r="T56" s="1692"/>
      <c r="U56" s="1692"/>
      <c r="V56" s="1692"/>
    </row>
    <row r="58" s="4866" customFormat="1" customHeight="1" ht="11.25">
      <c r="A58" s="1871" t="s">
        <v>1924</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389</v>
      </c>
      <c r="AQ60" s="1680" t="s">
        <v>389</v>
      </c>
      <c r="AR60" s="1692"/>
      <c r="AS60" s="1692"/>
    </row>
    <row r="62" s="4866" customFormat="1" customHeight="1" ht="11.25">
      <c r="A62" s="1871" t="s">
        <v>1925</v>
      </c>
    </row>
    <row r="64" s="4560" customFormat="1" customHeight="1" ht="15">
      <c r="A64" s="201" t="s">
        <v>89</v>
      </c>
      <c r="B64" s="181" t="s">
        <v>28</v>
      </c>
      <c r="C64" s="1882"/>
      <c r="D64" s="184"/>
      <c r="E64" s="437"/>
      <c r="F64" s="437"/>
      <c r="G64" s="1859"/>
      <c r="H64" s="1881"/>
      <c r="I64" s="1860"/>
      <c r="K64" s="328"/>
      <c r="L64" s="329"/>
    </row>
    <row r="66" s="4866" customFormat="1" customHeight="1" ht="11.25">
      <c r="A66" s="1871" t="s">
        <v>1926</v>
      </c>
    </row>
    <row r="68" s="2774" customFormat="1" customHeight="1" ht="14.25">
      <c r="A68" s="399"/>
      <c r="B68" s="1216"/>
      <c r="C68" s="432"/>
      <c r="D68" s="1866"/>
      <c r="E68" s="942"/>
      <c r="F68" s="1881"/>
      <c r="G68" s="145"/>
      <c r="I68" s="1680"/>
      <c r="J68" s="1680"/>
    </row>
    <row r="70" s="4866" customFormat="1" customHeight="1" ht="11.25">
      <c r="A70" s="1871" t="s">
        <v>1927</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866"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866"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6"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6"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6" customFormat="1" customHeight="1" ht="11.25">
      <c r="A99" s="1871" t="s">
        <v>1936</v>
      </c>
    </row>
    <row r="101" s="2774" customFormat="1" customHeight="1" ht="11.25">
      <c r="A101" s="1222"/>
      <c r="B101" s="1222"/>
      <c r="C101" s="1222"/>
      <c r="D101" s="1216"/>
      <c r="E101" s="1226"/>
      <c r="F101" s="1885"/>
      <c r="G101" s="1886"/>
      <c r="H101" s="2571" t="s">
        <v>115</v>
      </c>
      <c r="I101" s="2572"/>
      <c r="J101" s="2541"/>
      <c r="K101" s="2573"/>
      <c r="L101" s="2163" t="s">
        <v>19</v>
      </c>
      <c r="M101" s="2164"/>
      <c r="N101" s="2042"/>
      <c r="O101" s="1233" t="s">
        <v>384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6" customFormat="1" customHeight="1" ht="11.25">
      <c r="A107" s="1871" t="s">
        <v>1938</v>
      </c>
    </row>
    <row customHeight="1" ht="17.25"/>
    <row s="441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5"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6" customFormat="1" customHeight="1" ht="11.25">
      <c r="A113" s="1871" t="s">
        <v>1940</v>
      </c>
    </row>
    <row r="115" s="2910" customFormat="1" customHeight="1" ht="15">
      <c r="A115" s="679"/>
      <c r="B115" s="680"/>
      <c r="C115" s="680"/>
      <c r="D115" s="2634" t="s">
        <v>115</v>
      </c>
      <c r="E115" s="2433" t="s">
        <v>111</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1941</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1941</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6" customFormat="1" customHeight="1" ht="11.25">
      <c r="A125" s="1871" t="s">
        <v>1942</v>
      </c>
    </row>
    <row r="127" s="2910" customFormat="1" customHeight="1" ht="15">
      <c r="A127" s="679"/>
      <c r="B127" s="680"/>
      <c r="C127" s="680"/>
      <c r="D127" s="2634" t="s">
        <v>115</v>
      </c>
      <c r="E127" s="2433" t="s">
        <v>111</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1941</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12"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12"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12"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6" customFormat="1" customHeight="1" ht="11.25">
      <c r="A137" s="1871" t="s">
        <v>1943</v>
      </c>
    </row>
    <row r="139" s="2910" customFormat="1" customHeight="1" ht="45">
      <c r="A139" s="1862"/>
      <c r="B139" s="1216"/>
      <c r="C139" s="468"/>
      <c r="D139" s="145"/>
      <c r="E139" s="2628"/>
      <c r="F139" s="2164" t="s">
        <v>115</v>
      </c>
      <c r="G139" s="2631" t="s">
        <v>28</v>
      </c>
      <c r="H139" s="345"/>
      <c r="I139" s="693" t="s">
        <v>115</v>
      </c>
      <c r="J139" s="1863" t="s">
        <v>1944</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10" customFormat="1" customHeight="1" ht="11.25">
      <c r="A140" s="1862"/>
      <c r="B140" s="1216"/>
      <c r="C140" s="468"/>
      <c r="D140" s="145"/>
      <c r="E140" s="2629"/>
      <c r="F140" s="2164"/>
      <c r="G140" s="2631"/>
      <c r="H140" s="2183"/>
      <c r="I140" s="2571" t="s">
        <v>1027</v>
      </c>
      <c r="J140" s="2625"/>
      <c r="K140" s="2626"/>
      <c r="L140" s="696"/>
      <c r="M140" s="697" t="s">
        <v>115</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1945</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1946</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1027</v>
      </c>
      <c r="J147" s="2625"/>
      <c r="K147" s="2626"/>
      <c r="L147" s="696"/>
      <c r="M147" s="697" t="s">
        <v>115</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1945</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115</v>
      </c>
      <c r="N150" s="1851"/>
      <c r="O150" s="698"/>
      <c r="P150" s="699"/>
      <c r="Q150" s="698"/>
      <c r="R150" s="700">
        <v>0</v>
      </c>
      <c r="S150" s="145"/>
      <c r="T150" s="773"/>
      <c r="U150" s="145"/>
      <c r="V150" s="145"/>
      <c r="AC150" s="145"/>
    </row>
    <row r="152" s="4866" customFormat="1" customHeight="1" ht="17.25">
      <c r="A152" s="1871" t="s">
        <v>1947</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65</v>
      </c>
      <c r="L154" s="2164"/>
      <c r="M154" s="2164" t="s">
        <v>115</v>
      </c>
      <c r="N154" s="2560" t="str">
        <f>IF(Z154="","",INDEX(TERRITORY_MR_LIST,MATCH(Z154,TERRITORY_LIST_ID,0)))</f>
        <v/>
      </c>
      <c r="O154" s="2241" t="s">
        <v>65</v>
      </c>
      <c r="P154" s="2164"/>
      <c r="Q154" s="2164" t="s">
        <v>115</v>
      </c>
      <c r="R154" s="2558" t="s">
        <v>28</v>
      </c>
      <c r="S154" s="2163" t="s">
        <v>65</v>
      </c>
      <c r="T154" s="1867"/>
      <c r="U154" s="1867" t="s">
        <v>115</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422</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234</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235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236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65</v>
      </c>
      <c r="L160" s="2164"/>
      <c r="M160" s="2164" t="s">
        <v>115</v>
      </c>
      <c r="N160" s="2560" t="str">
        <f>IF(Z160="","",INDEX(TERRITORY_MR_LIST,MATCH(Z160,TERRITORY_LIST_ID,0)))</f>
        <v/>
      </c>
      <c r="O160" s="2241" t="s">
        <v>65</v>
      </c>
      <c r="P160" s="2164"/>
      <c r="Q160" s="2164" t="s">
        <v>115</v>
      </c>
      <c r="R160" s="2558" t="s">
        <v>28</v>
      </c>
      <c r="S160" s="2163" t="s">
        <v>65</v>
      </c>
      <c r="T160" s="1867"/>
      <c r="U160" s="1867" t="s">
        <v>115</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422</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234</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235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115</v>
      </c>
      <c r="N165" s="2560" t="str">
        <f>IF(Z165="","",INDEX(TERRITORY_MR_LIST,MATCH(Z165,TERRITORY_LIST_ID,0)))</f>
        <v/>
      </c>
      <c r="O165" s="2241" t="s">
        <v>65</v>
      </c>
      <c r="P165" s="2164"/>
      <c r="Q165" s="2164" t="s">
        <v>115</v>
      </c>
      <c r="R165" s="2558" t="s">
        <v>28</v>
      </c>
      <c r="S165" s="2163" t="s">
        <v>65</v>
      </c>
      <c r="T165" s="1867"/>
      <c r="U165" s="1867" t="s">
        <v>115</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422</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234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115</v>
      </c>
      <c r="R169" s="2558" t="s">
        <v>28</v>
      </c>
      <c r="S169" s="2163" t="s">
        <v>65</v>
      </c>
      <c r="T169" s="1867"/>
      <c r="U169" s="1867" t="s">
        <v>115</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115</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6" customFormat="1" customHeight="1" ht="17.25">
      <c r="A174" s="1871" t="s">
        <v>1948</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65</v>
      </c>
      <c r="L176" s="2164"/>
      <c r="M176" s="2164" t="s">
        <v>115</v>
      </c>
      <c r="N176" s="2560" t="str">
        <f>IF(Z176="","",INDEX(TERRITORY_MR_LIST,MATCH(Z176,TERRITORY_LIST_ID,0)))</f>
        <v/>
      </c>
      <c r="O176" s="2241" t="s">
        <v>65</v>
      </c>
      <c r="P176" s="2164"/>
      <c r="Q176" s="2164" t="s">
        <v>115</v>
      </c>
      <c r="R176" s="2558" t="s">
        <v>28</v>
      </c>
      <c r="S176" s="2462" t="s">
        <v>19</v>
      </c>
      <c r="T176" s="1858"/>
      <c r="U176" s="1858" t="s">
        <v>115</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234</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235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236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65</v>
      </c>
      <c r="L182" s="2164"/>
      <c r="M182" s="2164" t="s">
        <v>115</v>
      </c>
      <c r="N182" s="2560" t="str">
        <f>IF(Z182="","",INDEX(TERRITORY_MR_LIST,MATCH(Z182,TERRITORY_LIST_ID,0)))</f>
        <v/>
      </c>
      <c r="O182" s="2241" t="s">
        <v>65</v>
      </c>
      <c r="P182" s="2164"/>
      <c r="Q182" s="2164" t="s">
        <v>115</v>
      </c>
      <c r="R182" s="2558" t="s">
        <v>28</v>
      </c>
      <c r="S182" s="2462" t="s">
        <v>19</v>
      </c>
      <c r="T182" s="1858"/>
      <c r="U182" s="1858" t="s">
        <v>115</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234</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235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115</v>
      </c>
      <c r="N187" s="2560" t="str">
        <f>IF(Z187="","",INDEX(TERRITORY_MR_LIST,MATCH(Z187,TERRITORY_LIST_ID,0)))</f>
        <v/>
      </c>
      <c r="O187" s="2241" t="s">
        <v>65</v>
      </c>
      <c r="P187" s="2164"/>
      <c r="Q187" s="2164" t="s">
        <v>115</v>
      </c>
      <c r="R187" s="2558" t="s">
        <v>28</v>
      </c>
      <c r="S187" s="2462" t="s">
        <v>19</v>
      </c>
      <c r="T187" s="1858"/>
      <c r="U187" s="1858" t="s">
        <v>115</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234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115</v>
      </c>
      <c r="R191" s="2558" t="s">
        <v>28</v>
      </c>
      <c r="S191" s="2462" t="s">
        <v>19</v>
      </c>
      <c r="T191" s="1858"/>
      <c r="U191" s="1858" t="s">
        <v>115</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6" customFormat="1" customHeight="1" ht="17.25">
      <c r="A200" s="1871" t="s">
        <v>1949</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115</v>
      </c>
      <c r="P202" s="2573"/>
      <c r="Q202" s="1636"/>
      <c r="R202" s="2241" t="s">
        <v>65</v>
      </c>
      <c r="S202" s="2241" t="s">
        <v>65</v>
      </c>
      <c r="T202" s="1911"/>
      <c r="U202" s="2164" t="s">
        <v>115</v>
      </c>
      <c r="V202" s="2580" t="str">
        <f>IF(AK202="","",INDEX(TERRITORY_MR_LIST,MATCH(AK202,TERRITORY_LIST_ID,0)))</f>
        <v/>
      </c>
      <c r="W202" s="1637"/>
      <c r="X202" s="2241" t="s">
        <v>65</v>
      </c>
      <c r="Y202" s="2241" t="s">
        <v>19</v>
      </c>
      <c r="Z202" s="1620"/>
      <c r="AA202" s="2164" t="s">
        <v>115</v>
      </c>
      <c r="AB202" s="2582"/>
      <c r="AC202" s="1638"/>
      <c r="AD202" s="2241" t="s">
        <v>65</v>
      </c>
      <c r="AE202" s="2241" t="s">
        <v>19</v>
      </c>
      <c r="AF202" s="1618"/>
      <c r="AG202" s="1867" t="s">
        <v>115</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1950</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1951</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109</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15" customFormat="1" customHeight="1" ht="11.25">
      <c r="D207" s="2579"/>
      <c r="E207" s="2255"/>
      <c r="F207" s="2255"/>
      <c r="G207" s="2168"/>
      <c r="H207" s="1626"/>
      <c r="I207" s="1627"/>
      <c r="J207" s="2574" t="s">
        <v>236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15"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74135-70A8-8EDA-064D-2483B7818A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6" width="43.140625"/>
    <col min="2" max="2" style="5176" width="43.140625" hidden="1"/>
    <col min="3" max="3" style="5176" width="43.140625"/>
    <col min="4" max="5" style="5176" width="36.421875" customWidth="1"/>
    <col min="6" max="8" style="5177" width="36.421875" customWidth="1"/>
  </cols>
  <sheetData>
    <row customHeight="1" ht="9">
      <c r="A1" s="902" t="s">
        <v>1953</v>
      </c>
      <c r="B1" s="902"/>
      <c r="C1" s="1038" t="s">
        <v>1954</v>
      </c>
      <c r="D1" s="1036" t="s">
        <v>813</v>
      </c>
      <c r="E1" s="1036" t="s">
        <v>859</v>
      </c>
      <c r="F1" s="1036" t="s">
        <v>912</v>
      </c>
      <c r="G1" s="1036" t="s">
        <v>899</v>
      </c>
      <c r="H1" s="1036" t="s">
        <v>1630</v>
      </c>
    </row>
    <row customHeight="1" ht="9">
      <c r="A2" s="1039" t="s">
        <v>1955</v>
      </c>
      <c r="B2" s="1039"/>
      <c r="C2" s="1040" t="str">
        <f>INDEX(TEMPLATE_NUMBER_FORM_LIST,MATCH(TEMPLATE_SPHERE,TEMPLATE_SPHERE_LIST,0))</f>
        <v>10</v>
      </c>
      <c r="D2" s="1039" t="s">
        <v>1479</v>
      </c>
      <c r="E2" s="1039" t="s">
        <v>154</v>
      </c>
      <c r="F2" s="1041" t="s">
        <v>154</v>
      </c>
      <c r="G2" s="1039" t="s">
        <v>154</v>
      </c>
      <c r="H2" s="1042"/>
    </row>
    <row customHeight="1" ht="63">
      <c r="A3" s="902"/>
      <c r="B3" s="902" t="s">
        <v>115</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1957</v>
      </c>
      <c r="B4" s="902" t="s">
        <v>102</v>
      </c>
      <c r="C4" s="1040" t="str">
        <f>IF(TEMPLATE_SPHERE="HEAT",D4,IF(TEMPLATE_SPHERE="TKO",H4,E4))</f>
        <v>Форма 1. Информация об организации, осуществляющей холодное водоснабжение (общая информация)</v>
      </c>
      <c r="D4" s="1039" t="s">
        <v>1958</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1959</v>
      </c>
    </row>
    <row customHeight="1" ht="117">
      <c r="A5" s="902" t="s">
        <v>1960</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1962</v>
      </c>
    </row>
    <row customHeight="1" ht="90">
      <c r="A6" s="902" t="s">
        <v>1963</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1964</v>
      </c>
      <c r="B7" s="902" t="s">
        <v>116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1965</v>
      </c>
      <c r="E7" s="902" t="s">
        <v>1966</v>
      </c>
      <c r="F7" s="1042"/>
      <c r="G7" s="1042"/>
      <c r="H7" s="1042"/>
    </row>
    <row customHeight="1" ht="108">
      <c r="A8" s="902" t="s">
        <v>1967</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1167</v>
      </c>
      <c r="E8" s="902" t="s">
        <v>1968</v>
      </c>
      <c r="F8" s="1042"/>
      <c r="G8" s="1042"/>
      <c r="H8" s="1042"/>
    </row>
    <row customHeight="1" ht="99">
      <c r="A9" s="902" t="s">
        <v>1969</v>
      </c>
      <c r="B9" s="902"/>
      <c r="C9" s="902" t="s">
        <v>1970</v>
      </c>
      <c r="D9" s="902"/>
      <c r="E9" s="902"/>
      <c r="F9" s="1042"/>
      <c r="G9" s="1042"/>
      <c r="H9" s="1042"/>
    </row>
    <row customHeight="1" ht="126">
      <c r="A10" s="902" t="s">
        <v>1971</v>
      </c>
      <c r="B10" s="902"/>
      <c r="C10" s="902" t="s">
        <v>1972</v>
      </c>
      <c r="D10" s="902"/>
      <c r="E10" s="902"/>
      <c r="F10" s="1042"/>
      <c r="G10" s="1042"/>
      <c r="H10" s="1042"/>
    </row>
    <row customHeight="1" ht="108">
      <c r="A11" s="902" t="s">
        <v>1973</v>
      </c>
      <c r="B11" s="902"/>
      <c r="C11" s="902" t="s">
        <v>1974</v>
      </c>
      <c r="D11" s="902"/>
      <c r="E11" s="902"/>
      <c r="F11" s="1042"/>
      <c r="G11" s="1042"/>
      <c r="H11" s="1042"/>
    </row>
    <row customHeight="1" ht="54">
      <c r="A12" s="902" t="s">
        <v>1975</v>
      </c>
      <c r="B12" s="902"/>
      <c r="C12" s="902" t="s">
        <v>1976</v>
      </c>
      <c r="D12" s="902"/>
      <c r="E12" s="902"/>
      <c r="F12" s="1042"/>
      <c r="G12" s="1042"/>
      <c r="H12" s="1042"/>
    </row>
    <row customHeight="1" ht="45">
      <c r="A13" s="902" t="s">
        <v>1977</v>
      </c>
      <c r="B13" s="902"/>
      <c r="C13" s="902" t="s">
        <v>1978</v>
      </c>
      <c r="D13" s="902"/>
      <c r="E13" s="902"/>
      <c r="F13" s="1042"/>
      <c r="G13" s="1042"/>
      <c r="H13" s="1042"/>
    </row>
    <row customHeight="1" ht="117">
      <c r="A14" s="902" t="s">
        <v>1979</v>
      </c>
      <c r="B14" s="902"/>
      <c r="C14" s="902" t="s">
        <v>1980</v>
      </c>
      <c r="D14" s="902"/>
      <c r="E14" s="902"/>
      <c r="F14" s="1042"/>
      <c r="G14" s="1042"/>
      <c r="H14" s="1042"/>
    </row>
    <row customHeight="1" ht="117">
      <c r="A15" s="902" t="s">
        <v>1981</v>
      </c>
      <c r="B15" s="902"/>
      <c r="C15" s="902" t="s">
        <v>1982</v>
      </c>
      <c r="D15" s="902"/>
      <c r="E15" s="902"/>
      <c r="F15" s="1042"/>
      <c r="G15" s="1042"/>
      <c r="H15" s="1042"/>
    </row>
    <row customHeight="1" ht="63">
      <c r="A16" s="902" t="s">
        <v>1983</v>
      </c>
      <c r="B16" s="902"/>
      <c r="C16" s="902" t="s">
        <v>1984</v>
      </c>
      <c r="D16" s="902"/>
      <c r="E16" s="902"/>
      <c r="F16" s="1042"/>
      <c r="G16" s="1042"/>
      <c r="H16" s="1042"/>
    </row>
    <row customHeight="1" ht="54">
      <c r="A17" s="902" t="s">
        <v>1985</v>
      </c>
      <c r="B17" s="902"/>
      <c r="C17" s="1040" t="s">
        <v>1986</v>
      </c>
      <c r="D17" s="902"/>
      <c r="E17" s="902"/>
      <c r="F17" s="1042"/>
      <c r="G17" s="1042"/>
      <c r="H17" s="1042"/>
    </row>
    <row customHeight="1" ht="27">
      <c r="A18" s="902" t="s">
        <v>1987</v>
      </c>
      <c r="B18" s="902"/>
      <c r="C18" s="1040" t="s">
        <v>1988</v>
      </c>
      <c r="D18" s="902"/>
      <c r="E18" s="902"/>
      <c r="F18" s="1042"/>
      <c r="G18" s="1042"/>
      <c r="H18" s="1042"/>
    </row>
    <row customHeight="1" ht="54">
      <c r="A19" s="902" t="s">
        <v>1989</v>
      </c>
      <c r="B19" s="902"/>
      <c r="C19" s="1040" t="s">
        <v>1990</v>
      </c>
      <c r="D19" s="902"/>
      <c r="E19" s="902"/>
      <c r="F19" s="1042"/>
      <c r="G19" s="1042"/>
      <c r="H19" s="1042"/>
    </row>
    <row customHeight="1" ht="36">
      <c r="A20" s="902" t="s">
        <v>1991</v>
      </c>
      <c r="B20" s="902"/>
      <c r="C20" s="1040" t="s">
        <v>1992</v>
      </c>
      <c r="D20" s="902"/>
      <c r="E20" s="902"/>
      <c r="F20" s="1042"/>
      <c r="G20" s="1042"/>
      <c r="H20" s="1042"/>
    </row>
    <row customHeight="1" ht="36">
      <c r="A21" s="902" t="s">
        <v>1993</v>
      </c>
      <c r="B21" s="902"/>
      <c r="C21" s="1040" t="s">
        <v>1994</v>
      </c>
      <c r="D21" s="902"/>
      <c r="E21" s="902"/>
      <c r="F21" s="1042"/>
      <c r="G21" s="1042"/>
      <c r="H21" s="1042"/>
    </row>
    <row customHeight="1" ht="27">
      <c r="A22" s="902" t="s">
        <v>1995</v>
      </c>
      <c r="B22" s="902"/>
      <c r="C22" s="1040" t="s">
        <v>1996</v>
      </c>
      <c r="D22" s="902"/>
      <c r="E22" s="902"/>
      <c r="F22" s="1042"/>
      <c r="G22" s="1042"/>
      <c r="H22" s="1042"/>
    </row>
    <row customHeight="1" ht="36">
      <c r="A23" s="902" t="s">
        <v>1997</v>
      </c>
      <c r="B23" s="902"/>
      <c r="C23" s="1040" t="s">
        <v>1998</v>
      </c>
      <c r="D23" s="902"/>
      <c r="E23" s="902"/>
      <c r="F23" s="1042"/>
      <c r="G23" s="1042"/>
      <c r="H23" s="1042"/>
    </row>
    <row customHeight="1" ht="28.5">
      <c r="A24" s="902" t="s">
        <v>1999</v>
      </c>
      <c r="B24" s="902"/>
      <c r="C24" s="1040" t="s">
        <v>2000</v>
      </c>
      <c r="D24" s="902"/>
      <c r="E24" s="902"/>
      <c r="F24" s="1042"/>
      <c r="G24" s="1042"/>
      <c r="H24" s="1042"/>
    </row>
    <row customHeight="1" ht="36">
      <c r="A25" s="902" t="s">
        <v>2001</v>
      </c>
      <c r="B25" s="902"/>
      <c r="C25" s="1040" t="s">
        <v>2002</v>
      </c>
      <c r="D25" s="902"/>
      <c r="E25" s="902"/>
      <c r="F25" s="1042"/>
      <c r="G25" s="1042"/>
      <c r="H25" s="1042"/>
    </row>
    <row customHeight="1" ht="27">
      <c r="A26" s="902" t="s">
        <v>2003</v>
      </c>
      <c r="B26" s="902"/>
      <c r="C26" s="1040" t="s">
        <v>2004</v>
      </c>
      <c r="D26" s="902"/>
      <c r="E26" s="902"/>
      <c r="F26" s="1042"/>
      <c r="G26" s="1042"/>
      <c r="H26" s="1042"/>
    </row>
    <row customHeight="1" ht="36">
      <c r="A27" s="902" t="s">
        <v>2005</v>
      </c>
      <c r="B27" s="902"/>
      <c r="C27" s="1040" t="s">
        <v>2006</v>
      </c>
      <c r="D27" s="902"/>
      <c r="E27" s="902"/>
      <c r="F27" s="1042"/>
      <c r="G27" s="1042"/>
      <c r="H27" s="1042"/>
    </row>
    <row customHeight="1" ht="28.5">
      <c r="A28" s="902" t="s">
        <v>2007</v>
      </c>
      <c r="B28" s="902"/>
      <c r="C28" s="1040" t="s">
        <v>2008</v>
      </c>
      <c r="D28" s="902"/>
      <c r="E28" s="902"/>
      <c r="F28" s="1042"/>
      <c r="G28" s="1042"/>
      <c r="H28" s="1042"/>
    </row>
    <row customHeight="1" ht="126">
      <c r="A29" s="902" t="s">
        <v>2009</v>
      </c>
      <c r="B29" s="902" t="s">
        <v>1581</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2011</v>
      </c>
    </row>
    <row customHeight="1" ht="36">
      <c r="A30" s="902" t="s">
        <v>2012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2014</v>
      </c>
      <c r="B31" s="902"/>
      <c r="C31" s="1040" t="str">
        <f>IF(TEMPLATE_SPHERE="HEAT",D31,IF(TEMPLATE_SPHERE="TKO",H31,E31))</f>
        <v>Форма 1. Информация об организации, осуществляющей холодное водоснабжение (общая информация)</v>
      </c>
      <c r="D31" s="902" t="s">
        <v>2015</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2016</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2018</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0B8BEE-70DC-199C-84E9-CE2DA933DA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6" width="9.140625"/>
    <col min="3" max="7" style="5220" width="8.00390625" customWidth="1"/>
    <col min="8" max="12" style="5220" width="8.57421875" customWidth="1"/>
    <col min="13" max="14" style="5220" width="27.7109375" customWidth="1"/>
    <col min="15" max="19" style="5220" width="5.140625" customWidth="1"/>
    <col min="20" max="24" style="5220" width="27.7109375" customWidth="1"/>
    <col min="25" max="25" style="5221" width="1.8515625" customWidth="1"/>
    <col min="26" max="26" style="5176" width="27.7109375" customWidth="1"/>
    <col min="27" max="27" style="5222" width="27.7109375" customWidth="1"/>
    <col min="28" max="29" style="5176" width="27.7109375" customWidth="1"/>
    <col min="30" max="30" style="5176" width="3.8515625" customWidth="1"/>
    <col min="31" max="34" style="5176" width="9.140625"/>
  </cols>
  <sheetData>
    <row s="5178" customFormat="1" customHeight="1" ht="18">
      <c r="A1" s="954"/>
      <c r="B1" s="954"/>
      <c r="C1" s="954" t="s">
        <v>2019</v>
      </c>
      <c r="D1" s="954"/>
      <c r="E1" s="954"/>
      <c r="F1" s="954"/>
      <c r="G1" s="954"/>
      <c r="H1" s="954" t="s">
        <v>2020</v>
      </c>
      <c r="I1" s="954"/>
      <c r="J1" s="954"/>
      <c r="K1" s="954"/>
      <c r="L1" s="954"/>
      <c r="M1" s="954" t="s">
        <v>2021</v>
      </c>
      <c r="N1" s="954" t="s">
        <v>2022</v>
      </c>
      <c r="O1" s="2648" t="s">
        <v>2023</v>
      </c>
      <c r="P1" s="2648"/>
      <c r="Q1" s="2648"/>
      <c r="R1" s="2648"/>
      <c r="S1" s="2648"/>
      <c r="T1" s="2648" t="s">
        <v>2021</v>
      </c>
      <c r="U1" s="2648"/>
      <c r="V1" s="2648"/>
      <c r="W1" s="2648"/>
      <c r="X1" s="2648"/>
      <c r="Y1" s="1055"/>
      <c r="Z1" s="2648" t="s">
        <v>2024</v>
      </c>
      <c r="AA1" s="2648"/>
      <c r="AB1" s="2648"/>
      <c r="AC1" s="2648"/>
      <c r="AD1" s="2648"/>
    </row>
    <row customHeight="1" ht="18">
      <c r="A2" s="902"/>
      <c r="B2" s="902"/>
      <c r="C2" s="897" t="s">
        <v>813</v>
      </c>
      <c r="D2" s="897" t="s">
        <v>859</v>
      </c>
      <c r="E2" s="897" t="s">
        <v>912</v>
      </c>
      <c r="F2" s="897" t="s">
        <v>899</v>
      </c>
      <c r="G2" s="897" t="s">
        <v>1630</v>
      </c>
      <c r="H2" s="899"/>
      <c r="I2" s="899"/>
      <c r="J2" s="899"/>
      <c r="K2" s="899"/>
      <c r="L2" s="899"/>
      <c r="M2" s="899"/>
      <c r="N2" s="899"/>
      <c r="O2" s="897" t="s">
        <v>813</v>
      </c>
      <c r="P2" s="897" t="s">
        <v>859</v>
      </c>
      <c r="Q2" s="897" t="s">
        <v>899</v>
      </c>
      <c r="R2" s="897" t="s">
        <v>912</v>
      </c>
      <c r="S2" s="897" t="s">
        <v>1630</v>
      </c>
      <c r="T2" s="897" t="s">
        <v>813</v>
      </c>
      <c r="U2" s="897" t="s">
        <v>859</v>
      </c>
      <c r="V2" s="897" t="s">
        <v>899</v>
      </c>
      <c r="W2" s="897" t="s">
        <v>912</v>
      </c>
      <c r="X2" s="897" t="s">
        <v>1630</v>
      </c>
      <c r="Y2" s="897"/>
      <c r="Z2" s="897" t="s">
        <v>813</v>
      </c>
      <c r="AA2" s="906" t="s">
        <v>859</v>
      </c>
      <c r="AB2" s="897" t="s">
        <v>899</v>
      </c>
      <c r="AC2" s="897" t="s">
        <v>912</v>
      </c>
      <c r="AD2" s="897" t="s">
        <v>1630</v>
      </c>
    </row>
    <row customHeight="1" ht="162">
      <c r="A3" s="901" t="s">
        <v>26</v>
      </c>
      <c r="B3" s="901"/>
      <c r="C3" s="2652" t="s">
        <v>2025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2026</v>
      </c>
      <c r="AA3" s="899" t="s">
        <v>2027</v>
      </c>
      <c r="AB3" s="902" t="s">
        <v>2028</v>
      </c>
      <c r="AC3" s="902" t="s">
        <v>2029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1663</v>
      </c>
      <c r="F11" s="2655" t="s">
        <v>2030</v>
      </c>
      <c r="G11" s="2655"/>
      <c r="H11" s="954" t="s">
        <v>2031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2032</v>
      </c>
      <c r="U11" s="899" t="s">
        <v>2033</v>
      </c>
      <c r="V11" s="899"/>
      <c r="W11" s="899"/>
      <c r="X11" s="899"/>
      <c r="Y11" s="1056"/>
      <c r="Z11" s="902" t="s">
        <v>2034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2036</v>
      </c>
      <c r="U12" s="899" t="s">
        <v>2037</v>
      </c>
      <c r="V12" s="899"/>
      <c r="W12" s="899"/>
      <c r="X12" s="899"/>
      <c r="Y12" s="1056"/>
      <c r="Z12" s="902" t="s">
        <v>2038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2040</v>
      </c>
      <c r="U13" s="900" t="s">
        <v>2041</v>
      </c>
      <c r="V13" s="900"/>
      <c r="W13" s="900"/>
      <c r="X13" s="899"/>
      <c r="Y13" s="1056"/>
      <c r="Z13" s="902" t="s">
        <v>2042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2044</v>
      </c>
      <c r="AA14" s="905" t="s">
        <v>2044</v>
      </c>
      <c r="AB14" s="902"/>
      <c r="AC14" s="902"/>
      <c r="AD14" s="902"/>
    </row>
    <row customHeight="1" ht="108">
      <c r="A15" s="2649"/>
      <c r="B15" s="955">
        <v>5</v>
      </c>
      <c r="C15" s="2656"/>
      <c r="D15" s="2656"/>
      <c r="E15" s="2656"/>
      <c r="F15" s="2656"/>
      <c r="G15" s="2656"/>
      <c r="H15" s="2650" t="s">
        <v>2045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2031</v>
      </c>
      <c r="D18" s="1023" t="s">
        <v>2031</v>
      </c>
      <c r="E18" s="899" t="s">
        <v>2031</v>
      </c>
      <c r="F18" s="899" t="s">
        <v>2031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2048</v>
      </c>
      <c r="U18" s="902" t="s">
        <v>2049</v>
      </c>
      <c r="V18" s="902" t="s">
        <v>2050</v>
      </c>
      <c r="W18" s="902" t="s">
        <v>2051</v>
      </c>
      <c r="X18" s="899"/>
      <c r="Y18" s="1056"/>
      <c r="Z18" s="902" t="s">
        <v>2052</v>
      </c>
      <c r="AA18" s="905" t="s">
        <v>2053</v>
      </c>
      <c r="AB18" s="905" t="s">
        <v>2053</v>
      </c>
      <c r="AC18" s="905" t="s">
        <v>2053</v>
      </c>
      <c r="AD18" s="902"/>
    </row>
    <row customHeight="1" ht="36">
      <c r="A19" s="901"/>
      <c r="B19" s="955">
        <v>2</v>
      </c>
      <c r="C19" s="899" t="s">
        <v>2035</v>
      </c>
      <c r="D19" s="1023" t="s">
        <v>2035</v>
      </c>
      <c r="E19" s="899" t="s">
        <v>2035</v>
      </c>
      <c r="F19" s="899" t="s">
        <v>2035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2054</v>
      </c>
      <c r="U19" s="902" t="s">
        <v>2055</v>
      </c>
      <c r="V19" s="902" t="s">
        <v>2056</v>
      </c>
      <c r="W19" s="902" t="s">
        <v>2057</v>
      </c>
      <c r="X19" s="899"/>
      <c r="Y19" s="1056"/>
      <c r="Z19" s="902" t="s">
        <v>2058</v>
      </c>
      <c r="AA19" s="905" t="s">
        <v>2058</v>
      </c>
      <c r="AB19" s="905" t="s">
        <v>2058</v>
      </c>
      <c r="AC19" s="905" t="s">
        <v>2058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714</v>
      </c>
      <c r="P20" s="1013" t="s">
        <v>714</v>
      </c>
      <c r="Q20" s="1013" t="s">
        <v>714</v>
      </c>
      <c r="R20" s="1013" t="s">
        <v>714</v>
      </c>
      <c r="S20" s="1013"/>
      <c r="T20" s="1020" t="s">
        <v>2059</v>
      </c>
      <c r="U20" s="902" t="s">
        <v>2060</v>
      </c>
      <c r="V20" s="902" t="s">
        <v>2061</v>
      </c>
      <c r="W20" s="902" t="s">
        <v>2062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315</v>
      </c>
      <c r="P21" s="1013"/>
      <c r="Q21" s="1013"/>
      <c r="R21" s="1013"/>
      <c r="S21" s="1013"/>
      <c r="T21" s="1020" t="s">
        <v>2063</v>
      </c>
      <c r="U21" s="902"/>
      <c r="V21" s="902"/>
      <c r="W21" s="902"/>
      <c r="X21" s="899"/>
      <c r="Y21" s="1056"/>
      <c r="Z21" s="902" t="s">
        <v>2064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315</v>
      </c>
      <c r="R22" s="1013"/>
      <c r="S22" s="1013"/>
      <c r="T22" s="1020"/>
      <c r="U22" s="902"/>
      <c r="V22" s="902" t="s">
        <v>2065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318</v>
      </c>
      <c r="R23" s="1013"/>
      <c r="S23" s="1013"/>
      <c r="T23" s="1020"/>
      <c r="U23" s="902"/>
      <c r="V23" s="902" t="s">
        <v>2066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318</v>
      </c>
      <c r="P25" s="1013" t="s">
        <v>315</v>
      </c>
      <c r="Q25" s="1013" t="s">
        <v>741</v>
      </c>
      <c r="R25" s="1013" t="s">
        <v>315</v>
      </c>
      <c r="S25" s="1013"/>
      <c r="T25" s="1020" t="s">
        <v>2068</v>
      </c>
      <c r="U25" s="902" t="s">
        <v>2068</v>
      </c>
      <c r="V25" s="902" t="s">
        <v>2068</v>
      </c>
      <c r="W25" s="902" t="s">
        <v>2068</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730</v>
      </c>
      <c r="P26" s="1013" t="s">
        <v>724</v>
      </c>
      <c r="Q26" s="1013" t="s">
        <v>2069</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2070</v>
      </c>
      <c r="V26" s="1020" t="s">
        <v>2070</v>
      </c>
      <c r="W26" s="1020" t="s">
        <v>2070</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732</v>
      </c>
      <c r="P27" s="1013" t="s">
        <v>726</v>
      </c>
      <c r="Q27" s="1013" t="s">
        <v>2071</v>
      </c>
      <c r="R27" s="1013" t="s">
        <v>726</v>
      </c>
      <c r="S27" s="1013"/>
      <c r="T27" s="1020" t="s">
        <v>2072</v>
      </c>
      <c r="U27" s="1020" t="s">
        <v>2072</v>
      </c>
      <c r="V27" s="1020" t="s">
        <v>2072</v>
      </c>
      <c r="W27" s="1020" t="s">
        <v>2072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734</v>
      </c>
      <c r="P28" s="1013"/>
      <c r="Q28" s="1013"/>
      <c r="R28" s="1013"/>
      <c r="S28" s="1013"/>
      <c r="T28" s="1020" t="s">
        <v>2073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741</v>
      </c>
      <c r="P29" s="1013" t="s">
        <v>318</v>
      </c>
      <c r="Q29" s="1013"/>
      <c r="R29" s="1013" t="s">
        <v>318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2074</v>
      </c>
      <c r="V29" s="902"/>
      <c r="W29" s="902" t="s">
        <v>2074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743</v>
      </c>
      <c r="P30" s="1013" t="s">
        <v>734</v>
      </c>
      <c r="Q30" s="1013" t="s">
        <v>743</v>
      </c>
      <c r="R30" s="1013" t="s">
        <v>734</v>
      </c>
      <c r="S30" s="1013"/>
      <c r="T30" s="1020" t="s">
        <v>2075</v>
      </c>
      <c r="U30" s="902" t="s">
        <v>2075</v>
      </c>
      <c r="V30" s="902" t="s">
        <v>2075</v>
      </c>
      <c r="W30" s="902" t="s">
        <v>2075</v>
      </c>
      <c r="X30" s="899"/>
      <c r="Y30" s="1056"/>
      <c r="Z30" s="902"/>
      <c r="AA30" s="905" t="s">
        <v>2076</v>
      </c>
      <c r="AB30" s="905" t="s">
        <v>2076</v>
      </c>
      <c r="AC30" s="905" t="s">
        <v>2076</v>
      </c>
      <c r="AD30" s="902"/>
    </row>
    <row customHeight="1" ht="18">
      <c r="A31" s="901"/>
      <c r="B31" s="955">
        <v>14</v>
      </c>
      <c r="C31" s="899" t="s">
        <v>2077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2078</v>
      </c>
      <c r="P31" s="1013" t="s">
        <v>737</v>
      </c>
      <c r="Q31" s="1013" t="s">
        <v>2078</v>
      </c>
      <c r="R31" s="1013" t="s">
        <v>737</v>
      </c>
      <c r="S31" s="1013"/>
      <c r="T31" s="1021" t="s">
        <v>2079</v>
      </c>
      <c r="U31" s="902" t="s">
        <v>2079</v>
      </c>
      <c r="V31" s="902" t="s">
        <v>2079</v>
      </c>
      <c r="W31" s="902" t="s">
        <v>2079</v>
      </c>
      <c r="X31" s="899"/>
      <c r="Y31" s="1056"/>
      <c r="Z31" s="902"/>
      <c r="AA31" s="905"/>
      <c r="AB31" s="905"/>
      <c r="AC31" s="905"/>
      <c r="AD31" s="902"/>
    </row>
    <row customHeight="1" ht="36">
      <c r="A32" s="901"/>
      <c r="B32" s="955">
        <v>15</v>
      </c>
      <c r="C32" s="899" t="s">
        <v>2080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2081</v>
      </c>
      <c r="P32" s="1013" t="s">
        <v>739</v>
      </c>
      <c r="Q32" s="1013" t="s">
        <v>2081</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2082</v>
      </c>
      <c r="V32" s="902" t="s">
        <v>2082</v>
      </c>
      <c r="W32" s="902" t="s">
        <v>2082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2083</v>
      </c>
      <c r="V33" s="902" t="s">
        <v>2083</v>
      </c>
      <c r="W33" s="902" t="s">
        <v>2084</v>
      </c>
      <c r="X33" s="899"/>
      <c r="Y33" s="1056"/>
      <c r="Z33" s="902"/>
      <c r="AA33" s="905" t="s">
        <v>2085</v>
      </c>
      <c r="AB33" s="905" t="s">
        <v>2085</v>
      </c>
      <c r="AC33" s="905" t="s">
        <v>2085</v>
      </c>
      <c r="AD33" s="902"/>
    </row>
    <row customHeight="1" ht="27">
      <c r="A34" s="901"/>
      <c r="B34" s="955">
        <v>17</v>
      </c>
      <c r="C34" s="899" t="s">
        <v>2086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2087</v>
      </c>
      <c r="P34" s="1013" t="s">
        <v>2069</v>
      </c>
      <c r="Q34" s="1013" t="s">
        <v>2087</v>
      </c>
      <c r="R34" s="1013" t="s">
        <v>2069</v>
      </c>
      <c r="S34" s="1013"/>
      <c r="T34" s="1022" t="s">
        <v>2088</v>
      </c>
      <c r="U34" s="902" t="s">
        <v>2088</v>
      </c>
      <c r="V34" s="902" t="s">
        <v>2088</v>
      </c>
      <c r="W34" s="902" t="s">
        <v>2089</v>
      </c>
      <c r="X34" s="899"/>
      <c r="Y34" s="1056"/>
      <c r="Z34" s="902"/>
      <c r="AA34" s="905"/>
      <c r="AB34" s="902"/>
      <c r="AC34" s="902"/>
      <c r="AD34" s="902"/>
    </row>
    <row customHeight="1" ht="45">
      <c r="A35" s="901"/>
      <c r="B35" s="955">
        <v>18</v>
      </c>
      <c r="C35" s="899" t="s">
        <v>2090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2091</v>
      </c>
      <c r="P35" s="1013" t="s">
        <v>2071</v>
      </c>
      <c r="Q35" s="1013" t="s">
        <v>2091</v>
      </c>
      <c r="R35" s="1013" t="s">
        <v>2071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2092</v>
      </c>
      <c r="V35" s="902" t="s">
        <v>2092</v>
      </c>
      <c r="W35" s="902" t="s">
        <v>2092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2093</v>
      </c>
      <c r="U36" s="902" t="s">
        <v>2093</v>
      </c>
      <c r="V36" s="902" t="s">
        <v>2093</v>
      </c>
      <c r="W36" s="902" t="s">
        <v>2093</v>
      </c>
      <c r="X36" s="899"/>
      <c r="Y36" s="1056"/>
      <c r="Z36" s="902"/>
      <c r="AA36" s="905"/>
      <c r="AB36" s="902"/>
      <c r="AC36" s="902"/>
      <c r="AD36" s="902"/>
    </row>
    <row customHeight="1" ht="18">
      <c r="A37" s="901"/>
      <c r="B37" s="955">
        <v>20</v>
      </c>
      <c r="C37" s="899" t="s">
        <v>2094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2095</v>
      </c>
      <c r="P37" s="1013" t="s">
        <v>2078</v>
      </c>
      <c r="Q37" s="1013" t="s">
        <v>2095</v>
      </c>
      <c r="R37" s="1013" t="s">
        <v>2078</v>
      </c>
      <c r="S37" s="1013"/>
      <c r="T37" s="1020" t="s">
        <v>2096</v>
      </c>
      <c r="U37" s="902" t="s">
        <v>2096</v>
      </c>
      <c r="V37" s="902" t="s">
        <v>2096</v>
      </c>
      <c r="W37" s="902" t="s">
        <v>2096</v>
      </c>
      <c r="X37" s="899"/>
      <c r="Y37" s="1056"/>
      <c r="Z37" s="902"/>
      <c r="AA37" s="905"/>
      <c r="AB37" s="902"/>
      <c r="AC37" s="902"/>
      <c r="AD37" s="902"/>
    </row>
    <row customHeight="1" ht="18">
      <c r="A38" s="901"/>
      <c r="B38" s="955">
        <v>21</v>
      </c>
      <c r="C38" s="899" t="s">
        <v>2097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2098</v>
      </c>
      <c r="P38" s="1013" t="s">
        <v>2081</v>
      </c>
      <c r="Q38" s="1013" t="s">
        <v>2098</v>
      </c>
      <c r="R38" s="1013" t="s">
        <v>2081</v>
      </c>
      <c r="S38" s="1013"/>
      <c r="T38" s="1020" t="s">
        <v>2099</v>
      </c>
      <c r="U38" s="902" t="s">
        <v>2099</v>
      </c>
      <c r="V38" s="902" t="s">
        <v>2099</v>
      </c>
      <c r="W38" s="902" t="s">
        <v>2099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751</v>
      </c>
      <c r="P39" s="1013" t="s">
        <v>745</v>
      </c>
      <c r="Q39" s="1013" t="s">
        <v>751</v>
      </c>
      <c r="R39" s="1013" t="s">
        <v>745</v>
      </c>
      <c r="S39" s="1013"/>
      <c r="T39" s="1020" t="s">
        <v>2100</v>
      </c>
      <c r="U39" s="902" t="s">
        <v>2101</v>
      </c>
      <c r="V39" s="902" t="s">
        <v>2102</v>
      </c>
      <c r="W39" s="902" t="s">
        <v>2103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2104</v>
      </c>
      <c r="P40" s="1013" t="s">
        <v>747</v>
      </c>
      <c r="Q40" s="1013" t="s">
        <v>2104</v>
      </c>
      <c r="R40" s="1013" t="s">
        <v>747</v>
      </c>
      <c r="S40" s="1013"/>
      <c r="T40" s="899" t="s">
        <v>2105</v>
      </c>
      <c r="U40" s="899" t="s">
        <v>2105</v>
      </c>
      <c r="V40" s="899" t="s">
        <v>2105</v>
      </c>
      <c r="W40" s="899" t="s">
        <v>2105</v>
      </c>
      <c r="X40" s="899"/>
      <c r="Y40" s="1056"/>
      <c r="Z40" s="902" t="s">
        <v>2106</v>
      </c>
      <c r="AA40" s="905" t="s">
        <v>2106</v>
      </c>
      <c r="AB40" s="905" t="s">
        <v>2106</v>
      </c>
      <c r="AC40" s="905" t="s">
        <v>2106</v>
      </c>
      <c r="AD40" s="902"/>
    </row>
    <row customHeight="1" ht="27">
      <c r="A41" s="901"/>
      <c r="B41" s="955">
        <v>24</v>
      </c>
      <c r="C41" s="899" t="s">
        <v>2107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2108</v>
      </c>
      <c r="P41" s="1013" t="s">
        <v>2095</v>
      </c>
      <c r="Q41" s="1013" t="s">
        <v>2108</v>
      </c>
      <c r="R41" s="1013" t="s">
        <v>2095</v>
      </c>
      <c r="S41" s="1013"/>
      <c r="T41" s="899" t="s">
        <v>2109</v>
      </c>
      <c r="U41" s="899" t="s">
        <v>2109</v>
      </c>
      <c r="V41" s="899" t="s">
        <v>2109</v>
      </c>
      <c r="W41" s="899" t="s">
        <v>2109</v>
      </c>
      <c r="X41" s="899"/>
      <c r="Y41" s="1056"/>
      <c r="Z41" s="902" t="s">
        <v>2110</v>
      </c>
      <c r="AA41" s="902" t="s">
        <v>2110</v>
      </c>
      <c r="AB41" s="902" t="s">
        <v>2110</v>
      </c>
      <c r="AC41" s="902" t="s">
        <v>2110</v>
      </c>
      <c r="AD41" s="902"/>
    </row>
    <row customHeight="1" ht="27">
      <c r="A42" s="901"/>
      <c r="B42" s="955">
        <v>25</v>
      </c>
      <c r="C42" s="899" t="s">
        <v>2111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2112</v>
      </c>
      <c r="P42" s="1013" t="s">
        <v>2098</v>
      </c>
      <c r="Q42" s="1013" t="s">
        <v>2112</v>
      </c>
      <c r="R42" s="1013" t="s">
        <v>2098</v>
      </c>
      <c r="S42" s="1013"/>
      <c r="T42" s="899" t="s">
        <v>2113</v>
      </c>
      <c r="U42" s="899" t="s">
        <v>2113</v>
      </c>
      <c r="V42" s="899" t="s">
        <v>2113</v>
      </c>
      <c r="W42" s="899" t="s">
        <v>2113</v>
      </c>
      <c r="X42" s="899"/>
      <c r="Y42" s="1056"/>
      <c r="Z42" s="902" t="s">
        <v>2114</v>
      </c>
      <c r="AA42" s="902" t="s">
        <v>2114</v>
      </c>
      <c r="AB42" s="902" t="s">
        <v>2114</v>
      </c>
      <c r="AC42" s="902" t="s">
        <v>2114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2115</v>
      </c>
      <c r="P43" s="1013" t="s">
        <v>751</v>
      </c>
      <c r="Q43" s="1013" t="s">
        <v>2115</v>
      </c>
      <c r="R43" s="1013" t="s">
        <v>751</v>
      </c>
      <c r="S43" s="1013"/>
      <c r="T43" s="899" t="s">
        <v>2116</v>
      </c>
      <c r="U43" s="899" t="s">
        <v>2116</v>
      </c>
      <c r="V43" s="899" t="s">
        <v>2116</v>
      </c>
      <c r="W43" s="899" t="s">
        <v>2116</v>
      </c>
      <c r="X43" s="899"/>
      <c r="Y43" s="1056"/>
      <c r="Z43" s="902" t="s">
        <v>2117</v>
      </c>
      <c r="AA43" s="902" t="s">
        <v>2117</v>
      </c>
      <c r="AB43" s="902" t="s">
        <v>2117</v>
      </c>
      <c r="AC43" s="902" t="s">
        <v>2117</v>
      </c>
      <c r="AD43" s="902"/>
    </row>
    <row customHeight="1" ht="27">
      <c r="A44" s="901"/>
      <c r="B44" s="955">
        <v>27</v>
      </c>
      <c r="C44" s="899" t="s">
        <v>2118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2119</v>
      </c>
      <c r="P44" s="1013" t="s">
        <v>2120</v>
      </c>
      <c r="Q44" s="1013" t="s">
        <v>2119</v>
      </c>
      <c r="R44" s="1013" t="s">
        <v>2120</v>
      </c>
      <c r="S44" s="1013"/>
      <c r="T44" s="899" t="s">
        <v>2109</v>
      </c>
      <c r="U44" s="899" t="s">
        <v>2109</v>
      </c>
      <c r="V44" s="899" t="s">
        <v>2109</v>
      </c>
      <c r="W44" s="899" t="s">
        <v>2109</v>
      </c>
      <c r="X44" s="899"/>
      <c r="Y44" s="1056"/>
      <c r="Z44" s="902" t="s">
        <v>2121</v>
      </c>
      <c r="AA44" s="902" t="s">
        <v>2121</v>
      </c>
      <c r="AB44" s="902" t="s">
        <v>2121</v>
      </c>
      <c r="AC44" s="902" t="s">
        <v>2121</v>
      </c>
      <c r="AD44" s="902"/>
    </row>
    <row customHeight="1" ht="27">
      <c r="A45" s="901"/>
      <c r="B45" s="955">
        <v>28</v>
      </c>
      <c r="C45" s="899" t="s">
        <v>2122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2123</v>
      </c>
      <c r="P45" s="1013" t="s">
        <v>2124</v>
      </c>
      <c r="Q45" s="1013" t="s">
        <v>2123</v>
      </c>
      <c r="R45" s="1013" t="s">
        <v>2124</v>
      </c>
      <c r="S45" s="1013"/>
      <c r="T45" s="899" t="s">
        <v>2113</v>
      </c>
      <c r="U45" s="899" t="s">
        <v>2113</v>
      </c>
      <c r="V45" s="899" t="s">
        <v>2113</v>
      </c>
      <c r="W45" s="899" t="s">
        <v>2113</v>
      </c>
      <c r="X45" s="899"/>
      <c r="Y45" s="1056"/>
      <c r="Z45" s="902" t="s">
        <v>2125</v>
      </c>
      <c r="AA45" s="902" t="s">
        <v>2125</v>
      </c>
      <c r="AB45" s="902" t="s">
        <v>2125</v>
      </c>
      <c r="AC45" s="902" t="s">
        <v>2125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2126</v>
      </c>
      <c r="P46" s="1013" t="s">
        <v>2104</v>
      </c>
      <c r="Q46" s="1013" t="s">
        <v>2126</v>
      </c>
      <c r="R46" s="1013" t="s">
        <v>2104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2127</v>
      </c>
      <c r="V46" s="899" t="s">
        <v>2127</v>
      </c>
      <c r="W46" s="899" t="s">
        <v>2127</v>
      </c>
      <c r="X46" s="899"/>
      <c r="Y46" s="1056"/>
      <c r="Z46" s="902" t="s">
        <v>2128</v>
      </c>
      <c r="AA46" s="902" t="s">
        <v>2129</v>
      </c>
      <c r="AB46" s="902" t="s">
        <v>2129</v>
      </c>
      <c r="AC46" s="902" t="s">
        <v>2129</v>
      </c>
      <c r="AD46" s="902"/>
    </row>
    <row customHeight="1" ht="54">
      <c r="A47" s="901"/>
      <c r="B47" s="955">
        <v>30</v>
      </c>
      <c r="C47" s="899" t="s">
        <v>2130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2131</v>
      </c>
      <c r="P47" s="1013" t="s">
        <v>2108</v>
      </c>
      <c r="Q47" s="1013" t="s">
        <v>2131</v>
      </c>
      <c r="R47" s="1013" t="s">
        <v>2108</v>
      </c>
      <c r="S47" s="1013"/>
      <c r="T47" s="899" t="s">
        <v>2132</v>
      </c>
      <c r="U47" s="899" t="s">
        <v>2132</v>
      </c>
      <c r="V47" s="899" t="s">
        <v>2132</v>
      </c>
      <c r="W47" s="899" t="s">
        <v>2132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2115</v>
      </c>
      <c r="Q48" s="1013" t="s">
        <v>2133</v>
      </c>
      <c r="R48" s="1013" t="s">
        <v>2115</v>
      </c>
      <c r="S48" s="1013"/>
      <c r="T48" s="899"/>
      <c r="U48" s="899" t="s">
        <v>2134</v>
      </c>
      <c r="V48" s="899" t="s">
        <v>2135</v>
      </c>
      <c r="W48" s="899" t="s">
        <v>2135</v>
      </c>
      <c r="X48" s="899"/>
      <c r="Y48" s="1056"/>
      <c r="Z48" s="902"/>
      <c r="AA48" s="905" t="s">
        <v>2129</v>
      </c>
      <c r="AB48" s="905" t="s">
        <v>2129</v>
      </c>
      <c r="AC48" s="905" t="s">
        <v>2129</v>
      </c>
      <c r="AD48" s="902"/>
    </row>
    <row customHeight="1" ht="54">
      <c r="A49" s="901"/>
      <c r="B49" s="955">
        <v>32</v>
      </c>
      <c r="C49" s="899" t="s">
        <v>2136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2119</v>
      </c>
      <c r="Q49" s="1013" t="s">
        <v>2137</v>
      </c>
      <c r="R49" s="1013" t="s">
        <v>2119</v>
      </c>
      <c r="S49" s="1013"/>
      <c r="T49" s="899"/>
      <c r="U49" s="899" t="s">
        <v>2132</v>
      </c>
      <c r="V49" s="899" t="s">
        <v>2132</v>
      </c>
      <c r="W49" s="899" t="s">
        <v>2132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2133</v>
      </c>
      <c r="P50" s="1013" t="s">
        <v>2126</v>
      </c>
      <c r="Q50" s="1013" t="s">
        <v>2138</v>
      </c>
      <c r="R50" s="1013" t="s">
        <v>2126</v>
      </c>
      <c r="S50" s="1013"/>
      <c r="T50" s="899" t="s">
        <v>2139</v>
      </c>
      <c r="U50" s="899" t="s">
        <v>2140</v>
      </c>
      <c r="V50" s="899" t="s">
        <v>2141</v>
      </c>
      <c r="W50" s="899" t="s">
        <v>2142</v>
      </c>
      <c r="X50" s="899"/>
      <c r="Y50" s="1056"/>
      <c r="Z50" s="902" t="s">
        <v>2143</v>
      </c>
      <c r="AA50" s="905" t="s">
        <v>2144</v>
      </c>
      <c r="AB50" s="905" t="s">
        <v>2144</v>
      </c>
      <c r="AC50" s="905" t="s">
        <v>2144</v>
      </c>
      <c r="AD50" s="902"/>
    </row>
    <row customHeight="1" ht="27">
      <c r="A51" s="901"/>
      <c r="B51" s="955">
        <v>34</v>
      </c>
      <c r="C51" s="899" t="s">
        <v>2145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2146</v>
      </c>
      <c r="U51" s="899"/>
      <c r="V51" s="899"/>
      <c r="W51" s="899"/>
      <c r="X51" s="899"/>
      <c r="Y51" s="1056"/>
      <c r="Z51" s="902"/>
      <c r="AA51" s="905"/>
      <c r="AB51" s="905"/>
      <c r="AC51" s="905"/>
      <c r="AD51" s="902"/>
    </row>
    <row customHeight="1" ht="36">
      <c r="A52" s="901"/>
      <c r="B52" s="955">
        <v>35</v>
      </c>
      <c r="C52" s="899" t="s">
        <v>2039</v>
      </c>
      <c r="D52" s="1023" t="s">
        <v>2039</v>
      </c>
      <c r="E52" s="899" t="s">
        <v>2039</v>
      </c>
      <c r="F52" s="899" t="s">
        <v>2039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2147</v>
      </c>
      <c r="U52" s="899" t="s">
        <v>2148</v>
      </c>
      <c r="V52" s="899" t="s">
        <v>2149</v>
      </c>
      <c r="W52" s="899" t="s">
        <v>2150</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332</v>
      </c>
      <c r="Q53" s="1013" t="s">
        <v>332</v>
      </c>
      <c r="R53" s="1013" t="s">
        <v>332</v>
      </c>
      <c r="S53" s="1013"/>
      <c r="T53" s="899" t="s">
        <v>2151</v>
      </c>
      <c r="U53" s="899" t="s">
        <v>2151</v>
      </c>
      <c r="V53" s="899" t="s">
        <v>2151</v>
      </c>
      <c r="W53" s="899" t="s">
        <v>2151</v>
      </c>
      <c r="X53" s="899"/>
      <c r="Y53" s="1056"/>
      <c r="Z53" s="902"/>
      <c r="AA53" s="905"/>
      <c r="AB53" s="902"/>
      <c r="AC53" s="902"/>
      <c r="AD53" s="902"/>
    </row>
    <row customHeight="1" ht="18">
      <c r="A54" s="901"/>
      <c r="B54" s="955">
        <v>37</v>
      </c>
      <c r="C54" s="899" t="s">
        <v>2045</v>
      </c>
      <c r="D54" s="1023" t="s">
        <v>2045</v>
      </c>
      <c r="E54" s="899" t="s">
        <v>2045</v>
      </c>
      <c r="F54" s="899" t="s">
        <v>2045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116</v>
      </c>
      <c r="P54" s="1013" t="s">
        <v>90</v>
      </c>
      <c r="Q54" s="1013" t="s">
        <v>90</v>
      </c>
      <c r="R54" s="1013" t="s">
        <v>90</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321</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2152</v>
      </c>
      <c r="V55" s="899" t="s">
        <v>2152</v>
      </c>
      <c r="W55" s="899" t="s">
        <v>2152</v>
      </c>
      <c r="X55" s="899"/>
      <c r="Y55" s="1056"/>
      <c r="Z55" s="902" t="s">
        <v>2153</v>
      </c>
      <c r="AA55" s="902" t="s">
        <v>2153</v>
      </c>
      <c r="AB55" s="902" t="s">
        <v>2153</v>
      </c>
      <c r="AC55" s="902" t="s">
        <v>2153</v>
      </c>
      <c r="AD55" s="902"/>
    </row>
    <row customHeight="1" ht="27">
      <c r="A56" s="901"/>
      <c r="B56" s="955">
        <v>39</v>
      </c>
      <c r="C56" s="899" t="s">
        <v>1027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2154</v>
      </c>
      <c r="V56" s="899" t="s">
        <v>2154</v>
      </c>
      <c r="W56" s="899" t="s">
        <v>2154</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2155</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2156</v>
      </c>
      <c r="V57" s="899" t="s">
        <v>2156</v>
      </c>
      <c r="W57" s="899" t="s">
        <v>2156</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2157</v>
      </c>
      <c r="V58" s="899" t="s">
        <v>2157</v>
      </c>
      <c r="W58" s="899" t="s">
        <v>2157</v>
      </c>
      <c r="X58" s="899"/>
      <c r="Y58" s="1056"/>
      <c r="Z58" s="902"/>
      <c r="AA58" s="905"/>
      <c r="AB58" s="902"/>
      <c r="AC58" s="902"/>
      <c r="AD58" s="902"/>
    </row>
    <row customHeight="1" ht="36">
      <c r="A59" s="901"/>
      <c r="B59" s="955">
        <v>42</v>
      </c>
      <c r="C59" s="899">
        <v>3</v>
      </c>
      <c r="D59" s="1023" t="s">
        <v>2145</v>
      </c>
      <c r="E59" s="899" t="s">
        <v>2145</v>
      </c>
      <c r="F59" s="899" t="s">
        <v>2145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116</v>
      </c>
      <c r="Q59" s="1013" t="s">
        <v>116</v>
      </c>
      <c r="R59" s="1013" t="s">
        <v>116</v>
      </c>
      <c r="S59" s="1013"/>
      <c r="T59" s="899"/>
      <c r="U59" s="899" t="s">
        <v>2158</v>
      </c>
      <c r="V59" s="899" t="s">
        <v>2159</v>
      </c>
      <c r="W59" s="899" t="s">
        <v>2160</v>
      </c>
      <c r="X59" s="899"/>
      <c r="Y59" s="1056"/>
      <c r="Z59" s="902"/>
      <c r="AA59" s="905"/>
      <c r="AB59" s="902"/>
      <c r="AC59" s="902"/>
      <c r="AD59" s="902"/>
    </row>
    <row customHeight="1" ht="81">
      <c r="A60" s="901"/>
      <c r="B60" s="955">
        <v>43</v>
      </c>
      <c r="C60" s="899" t="s">
        <v>2161</v>
      </c>
      <c r="D60" s="1023" t="s">
        <v>2161</v>
      </c>
      <c r="E60" s="899" t="s">
        <v>2161</v>
      </c>
      <c r="F60" s="899" t="s">
        <v>2161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635</v>
      </c>
      <c r="U60" s="899" t="s">
        <v>635</v>
      </c>
      <c r="V60" s="899" t="s">
        <v>635</v>
      </c>
      <c r="W60" s="899" t="s">
        <v>635</v>
      </c>
      <c r="X60" s="899"/>
      <c r="Y60" s="1056"/>
      <c r="Z60" s="902" t="s">
        <v>2162</v>
      </c>
      <c r="AA60" s="905" t="s">
        <v>2163</v>
      </c>
      <c r="AB60" s="902" t="s">
        <v>2164</v>
      </c>
      <c r="AC60" s="902" t="s">
        <v>2163</v>
      </c>
      <c r="AD60" s="902"/>
    </row>
    <row customHeight="1" ht="9">
      <c r="A61" s="901"/>
      <c r="B61" s="955">
        <v>44</v>
      </c>
      <c r="C61" s="899"/>
      <c r="D61" s="1023" t="s">
        <v>2165</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2166</v>
      </c>
      <c r="V61" s="899"/>
      <c r="W61" s="899"/>
      <c r="X61" s="899"/>
      <c r="Y61" s="1056"/>
      <c r="Z61" s="902"/>
      <c r="AA61" s="905"/>
      <c r="AB61" s="902"/>
      <c r="AC61" s="902"/>
      <c r="AD61" s="902"/>
    </row>
    <row customHeight="1" ht="9">
      <c r="A62" s="901"/>
      <c r="B62" s="955">
        <v>45</v>
      </c>
      <c r="C62" s="899"/>
      <c r="D62" s="1023" t="s">
        <v>2167</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117</v>
      </c>
      <c r="Q62" s="1013"/>
      <c r="R62" s="1013"/>
      <c r="S62" s="1013"/>
      <c r="T62" s="899"/>
      <c r="U62" s="899" t="s">
        <v>2168</v>
      </c>
      <c r="V62" s="899"/>
      <c r="W62" s="899"/>
      <c r="X62" s="899"/>
      <c r="Y62" s="1056"/>
      <c r="Z62" s="902"/>
      <c r="AA62" s="905"/>
      <c r="AB62" s="902"/>
      <c r="AC62" s="902"/>
      <c r="AD62" s="902"/>
    </row>
    <row customHeight="1" ht="18">
      <c r="A63" s="901"/>
      <c r="B63" s="955">
        <v>46</v>
      </c>
      <c r="C63" s="899"/>
      <c r="D63" s="1023" t="s">
        <v>2169</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153</v>
      </c>
      <c r="Q63" s="1013"/>
      <c r="R63" s="1013"/>
      <c r="S63" s="1013"/>
      <c r="T63" s="899"/>
      <c r="U63" s="899" t="s">
        <v>2170</v>
      </c>
      <c r="V63" s="899"/>
      <c r="W63" s="899"/>
      <c r="X63" s="899"/>
      <c r="Y63" s="1056"/>
      <c r="Z63" s="902"/>
      <c r="AA63" s="905"/>
      <c r="AB63" s="902"/>
      <c r="AC63" s="902"/>
      <c r="AD63" s="902"/>
    </row>
    <row customHeight="1" ht="18">
      <c r="A64" s="901"/>
      <c r="B64" s="955">
        <v>47</v>
      </c>
      <c r="C64" s="899"/>
      <c r="D64" s="1023" t="s">
        <v>2171</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154</v>
      </c>
      <c r="Q64" s="1013"/>
      <c r="R64" s="1013"/>
      <c r="S64" s="1013"/>
      <c r="T64" s="899"/>
      <c r="U64" s="899" t="s">
        <v>2172</v>
      </c>
      <c r="V64" s="899"/>
      <c r="W64" s="899"/>
      <c r="X64" s="899"/>
      <c r="Y64" s="1056"/>
      <c r="Z64" s="902"/>
      <c r="AA64" s="905" t="s">
        <v>2173</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2086</v>
      </c>
      <c r="Q65" s="1013"/>
      <c r="R65" s="1013"/>
      <c r="S65" s="1013"/>
      <c r="T65" s="899"/>
      <c r="U65" s="899" t="s">
        <v>2174</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2090</v>
      </c>
      <c r="Q66" s="1013"/>
      <c r="R66" s="1013"/>
      <c r="S66" s="1013"/>
      <c r="T66" s="899"/>
      <c r="U66" s="899" t="s">
        <v>2175</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2176</v>
      </c>
      <c r="Q67" s="1013"/>
      <c r="R67" s="1013"/>
      <c r="S67" s="1013"/>
      <c r="T67" s="899"/>
      <c r="U67" s="899" t="s">
        <v>2177</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2178</v>
      </c>
      <c r="Q68" s="1013"/>
      <c r="R68" s="1013"/>
      <c r="S68" s="1013"/>
      <c r="T68" s="899"/>
      <c r="U68" s="899" t="s">
        <v>2179</v>
      </c>
      <c r="V68" s="899"/>
      <c r="W68" s="899"/>
      <c r="X68" s="899"/>
      <c r="Y68" s="1056"/>
      <c r="Z68" s="902"/>
      <c r="AA68" s="905"/>
      <c r="AB68" s="902"/>
      <c r="AC68" s="902"/>
      <c r="AD68" s="902"/>
    </row>
    <row customHeight="1" ht="9">
      <c r="A69" s="901"/>
      <c r="B69" s="955">
        <v>52</v>
      </c>
      <c r="C69" s="899"/>
      <c r="D69" s="1023" t="s">
        <v>2180</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155</v>
      </c>
      <c r="Q69" s="1013"/>
      <c r="R69" s="1013"/>
      <c r="S69" s="1013"/>
      <c r="T69" s="899"/>
      <c r="U69" s="899" t="s">
        <v>2181</v>
      </c>
      <c r="V69" s="899"/>
      <c r="W69" s="899"/>
      <c r="X69" s="899"/>
      <c r="Y69" s="1056"/>
      <c r="Z69" s="902"/>
      <c r="AA69" s="905"/>
      <c r="AB69" s="902"/>
      <c r="AC69" s="902"/>
      <c r="AD69" s="902"/>
    </row>
    <row customHeight="1" ht="27">
      <c r="A70" s="901"/>
      <c r="B70" s="955">
        <v>53</v>
      </c>
      <c r="C70" s="899"/>
      <c r="D70" s="1023"/>
      <c r="E70" s="899" t="s">
        <v>2165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2182</v>
      </c>
      <c r="W70" s="899"/>
      <c r="X70" s="899"/>
      <c r="Y70" s="1056"/>
      <c r="Z70" s="902"/>
      <c r="AA70" s="905"/>
      <c r="AB70" s="902"/>
      <c r="AC70" s="902"/>
      <c r="AD70" s="902"/>
    </row>
    <row customHeight="1" ht="36">
      <c r="A71" s="901"/>
      <c r="B71" s="955">
        <v>54</v>
      </c>
      <c r="C71" s="899"/>
      <c r="D71" s="1023"/>
      <c r="E71" s="899" t="s">
        <v>2167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117</v>
      </c>
      <c r="R71" s="1013"/>
      <c r="S71" s="1013"/>
      <c r="T71" s="899"/>
      <c r="U71" s="899"/>
      <c r="V71" s="899" t="s">
        <v>2183</v>
      </c>
      <c r="W71" s="899"/>
      <c r="X71" s="899"/>
      <c r="Y71" s="1056"/>
      <c r="Z71" s="902"/>
      <c r="AA71" s="905"/>
      <c r="AB71" s="902"/>
      <c r="AC71" s="902"/>
      <c r="AD71" s="902"/>
    </row>
    <row customHeight="1" ht="27">
      <c r="A72" s="901"/>
      <c r="B72" s="955">
        <v>55</v>
      </c>
      <c r="C72" s="899"/>
      <c r="D72" s="1023"/>
      <c r="E72" s="899" t="s">
        <v>2169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2184</v>
      </c>
      <c r="W72" s="899"/>
      <c r="X72" s="899"/>
      <c r="Y72" s="1056"/>
      <c r="Z72" s="902"/>
      <c r="AA72" s="905"/>
      <c r="AB72" s="902"/>
      <c r="AC72" s="902"/>
      <c r="AD72" s="902"/>
    </row>
    <row customHeight="1" ht="36">
      <c r="A73" s="901"/>
      <c r="B73" s="955">
        <v>56</v>
      </c>
      <c r="C73" s="899"/>
      <c r="D73" s="1023"/>
      <c r="E73" s="899" t="s">
        <v>2171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2185</v>
      </c>
      <c r="W73" s="899"/>
      <c r="X73" s="899"/>
      <c r="Y73" s="1056"/>
      <c r="Z73" s="902"/>
      <c r="AA73" s="905"/>
      <c r="AB73" s="902"/>
      <c r="AC73" s="902"/>
      <c r="AD73" s="902"/>
    </row>
    <row customHeight="1" ht="18">
      <c r="A74" s="901"/>
      <c r="B74" s="955">
        <v>57</v>
      </c>
      <c r="C74" s="899"/>
      <c r="D74" s="1023"/>
      <c r="E74" s="899" t="s">
        <v>2180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2186</v>
      </c>
      <c r="W74" s="899"/>
      <c r="X74" s="899"/>
      <c r="Y74" s="1056"/>
      <c r="Z74" s="902"/>
      <c r="AA74" s="905"/>
      <c r="AB74" s="902"/>
      <c r="AC74" s="902"/>
      <c r="AD74" s="902"/>
    </row>
    <row customHeight="1" ht="18">
      <c r="A75" s="901"/>
      <c r="B75" s="955">
        <v>58</v>
      </c>
      <c r="C75" s="899"/>
      <c r="D75" s="1023"/>
      <c r="E75" s="899"/>
      <c r="F75" s="899" t="s">
        <v>2165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2187</v>
      </c>
      <c r="X75" s="899"/>
      <c r="Y75" s="1056"/>
      <c r="Z75" s="902"/>
      <c r="AA75" s="905"/>
      <c r="AB75" s="902"/>
      <c r="AC75" s="902"/>
      <c r="AD75" s="902"/>
    </row>
    <row customHeight="1" ht="36">
      <c r="A76" s="901"/>
      <c r="B76" s="955">
        <v>59</v>
      </c>
      <c r="C76" s="899"/>
      <c r="D76" s="1023"/>
      <c r="E76" s="899"/>
      <c r="F76" s="899" t="s">
        <v>2167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117</v>
      </c>
      <c r="S76" s="1013"/>
      <c r="T76" s="899"/>
      <c r="U76" s="899"/>
      <c r="V76" s="899"/>
      <c r="W76" s="899" t="s">
        <v>2188</v>
      </c>
      <c r="X76" s="899"/>
      <c r="Y76" s="1056"/>
      <c r="Z76" s="902"/>
      <c r="AA76" s="905"/>
      <c r="AB76" s="902"/>
      <c r="AC76" s="902"/>
      <c r="AD76" s="902"/>
    </row>
    <row customHeight="1" ht="18">
      <c r="A77" s="901"/>
      <c r="B77" s="955">
        <v>60</v>
      </c>
      <c r="C77" s="899"/>
      <c r="D77" s="1023"/>
      <c r="E77" s="899"/>
      <c r="F77" s="899" t="s">
        <v>2169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153</v>
      </c>
      <c r="S77" s="1013"/>
      <c r="T77" s="899"/>
      <c r="U77" s="899"/>
      <c r="V77" s="899"/>
      <c r="W77" s="899" t="s">
        <v>2189</v>
      </c>
      <c r="X77" s="899"/>
      <c r="Y77" s="1056"/>
      <c r="Z77" s="902"/>
      <c r="AA77" s="905"/>
      <c r="AB77" s="902"/>
      <c r="AC77" s="902"/>
      <c r="AD77" s="902"/>
    </row>
    <row customHeight="1" ht="72">
      <c r="A78" s="901"/>
      <c r="B78" s="955">
        <v>61</v>
      </c>
      <c r="C78" s="899" t="s">
        <v>2165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640</v>
      </c>
      <c r="U78" s="899"/>
      <c r="V78" s="899"/>
      <c r="W78" s="899"/>
      <c r="X78" s="899"/>
      <c r="Y78" s="1056"/>
      <c r="Z78" s="902" t="s">
        <v>2190</v>
      </c>
      <c r="AA78" s="905"/>
      <c r="AB78" s="902"/>
      <c r="AC78" s="902"/>
      <c r="AD78" s="902"/>
    </row>
    <row customHeight="1" ht="36">
      <c r="A79" s="901"/>
      <c r="B79" s="955">
        <v>62</v>
      </c>
      <c r="C79" s="899" t="s">
        <v>2167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117</v>
      </c>
      <c r="P79" s="1013"/>
      <c r="Q79" s="1013"/>
      <c r="R79" s="1013"/>
      <c r="S79" s="1013"/>
      <c r="T79" s="899" t="s">
        <v>2191</v>
      </c>
      <c r="U79" s="899"/>
      <c r="V79" s="899"/>
      <c r="W79" s="899"/>
      <c r="X79" s="899"/>
      <c r="Y79" s="1056"/>
      <c r="Z79" s="902" t="s">
        <v>2192</v>
      </c>
      <c r="AA79" s="905"/>
      <c r="AB79" s="902"/>
      <c r="AC79" s="902"/>
      <c r="AD79" s="902"/>
    </row>
    <row customHeight="1" ht="45">
      <c r="A80" s="901"/>
      <c r="B80" s="955">
        <v>63</v>
      </c>
      <c r="C80" s="899" t="s">
        <v>2169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153</v>
      </c>
      <c r="P80" s="1013"/>
      <c r="Q80" s="1013"/>
      <c r="R80" s="1013"/>
      <c r="S80" s="1013"/>
      <c r="T80" s="899" t="s">
        <v>2193</v>
      </c>
      <c r="U80" s="899"/>
      <c r="V80" s="899"/>
      <c r="W80" s="899"/>
      <c r="X80" s="899"/>
      <c r="Y80" s="1056"/>
      <c r="Z80" s="902" t="s">
        <v>2194</v>
      </c>
      <c r="AA80" s="905"/>
      <c r="AB80" s="902"/>
      <c r="AC80" s="902"/>
      <c r="AD80" s="902"/>
    </row>
    <row customHeight="1" ht="36">
      <c r="A81" s="901"/>
      <c r="B81" s="955">
        <v>64</v>
      </c>
      <c r="C81" s="899" t="s">
        <v>2171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2077</v>
      </c>
      <c r="P81" s="1013"/>
      <c r="Q81" s="1013"/>
      <c r="R81" s="1013"/>
      <c r="S81" s="1013"/>
      <c r="T81" s="899" t="s">
        <v>2195</v>
      </c>
      <c r="U81" s="899"/>
      <c r="V81" s="899"/>
      <c r="W81" s="899"/>
      <c r="X81" s="899"/>
      <c r="Y81" s="1056"/>
      <c r="Z81" s="902" t="s">
        <v>2196</v>
      </c>
      <c r="AA81" s="905"/>
      <c r="AB81" s="902"/>
      <c r="AC81" s="902"/>
      <c r="AD81" s="902"/>
    </row>
    <row customHeight="1" ht="90">
      <c r="A82" s="901"/>
      <c r="B82" s="955">
        <v>65</v>
      </c>
      <c r="C82" s="899" t="s">
        <v>2180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154</v>
      </c>
      <c r="P82" s="1013"/>
      <c r="Q82" s="1013"/>
      <c r="R82" s="1013"/>
      <c r="S82" s="1013"/>
      <c r="T82" s="899" t="s">
        <v>2197</v>
      </c>
      <c r="U82" s="899"/>
      <c r="V82" s="899"/>
      <c r="W82" s="899"/>
      <c r="X82" s="899"/>
      <c r="Y82" s="1056"/>
      <c r="Z82" s="902" t="s">
        <v>2198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2086</v>
      </c>
      <c r="P83" s="1013"/>
      <c r="Q83" s="1013"/>
      <c r="R83" s="1013"/>
      <c r="S83" s="1013"/>
      <c r="T83" s="899" t="s">
        <v>2199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2200</v>
      </c>
      <c r="P84" s="1013"/>
      <c r="Q84" s="1013"/>
      <c r="R84" s="1013"/>
      <c r="S84" s="1013"/>
      <c r="T84" s="899" t="s">
        <v>2201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2090</v>
      </c>
      <c r="P85" s="1013"/>
      <c r="Q85" s="1013"/>
      <c r="R85" s="1013"/>
      <c r="S85" s="1013"/>
      <c r="T85" s="899" t="s">
        <v>2202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2203</v>
      </c>
      <c r="P86" s="1013"/>
      <c r="Q86" s="1013"/>
      <c r="R86" s="1013"/>
      <c r="S86" s="1013"/>
      <c r="T86" s="899" t="s">
        <v>2204</v>
      </c>
      <c r="U86" s="899"/>
      <c r="V86" s="899"/>
      <c r="W86" s="899"/>
      <c r="X86" s="899"/>
      <c r="Y86" s="1056"/>
      <c r="Z86" s="902"/>
      <c r="AA86" s="905"/>
      <c r="AB86" s="902"/>
      <c r="AC86" s="902"/>
      <c r="AD86" s="902"/>
    </row>
    <row customHeight="1" ht="36">
      <c r="A87" s="901"/>
      <c r="B87" s="955">
        <v>70</v>
      </c>
      <c r="C87" s="899" t="s">
        <v>2205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155</v>
      </c>
      <c r="P87" s="1013"/>
      <c r="Q87" s="1013"/>
      <c r="R87" s="1013"/>
      <c r="S87" s="1013"/>
      <c r="T87" s="899" t="s">
        <v>2206</v>
      </c>
      <c r="U87" s="899"/>
      <c r="V87" s="899"/>
      <c r="W87" s="899"/>
      <c r="X87" s="899"/>
      <c r="Y87" s="1056"/>
      <c r="Z87" s="902"/>
      <c r="AA87" s="905"/>
      <c r="AB87" s="902"/>
      <c r="AC87" s="902"/>
      <c r="AD87" s="902"/>
    </row>
    <row customHeight="1" ht="18">
      <c r="A88" s="901"/>
      <c r="B88" s="955">
        <v>71</v>
      </c>
      <c r="C88" s="899" t="s">
        <v>2207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156</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2208</v>
      </c>
      <c r="D89" s="1023" t="s">
        <v>2205</v>
      </c>
      <c r="E89" s="899" t="s">
        <v>2205</v>
      </c>
      <c r="F89" s="899" t="s">
        <v>2171</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680</v>
      </c>
      <c r="U89" s="899" t="s">
        <v>680</v>
      </c>
      <c r="V89" s="899" t="s">
        <v>680</v>
      </c>
      <c r="W89" s="899" t="s">
        <v>680</v>
      </c>
      <c r="X89" s="899"/>
      <c r="Y89" s="1056"/>
      <c r="Z89" s="902"/>
      <c r="AA89" s="905"/>
      <c r="AB89" s="902"/>
      <c r="AC89" s="902"/>
      <c r="AD89" s="902"/>
    </row>
    <row customHeight="1" ht="27">
      <c r="A90" s="901"/>
      <c r="B90" s="955">
        <v>73</v>
      </c>
      <c r="C90" s="899" t="s">
        <v>2209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158</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2207</v>
      </c>
      <c r="E91" s="899" t="s">
        <v>2207</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157</v>
      </c>
      <c r="Q91" s="1013" t="s">
        <v>157</v>
      </c>
      <c r="R91" s="1013"/>
      <c r="S91" s="1013"/>
      <c r="T91" s="899"/>
      <c r="U91" s="899" t="s">
        <v>2210</v>
      </c>
      <c r="V91" s="899" t="s">
        <v>2210</v>
      </c>
      <c r="W91" s="899"/>
      <c r="X91" s="899"/>
      <c r="Y91" s="1056"/>
      <c r="Z91" s="902"/>
      <c r="AA91" s="905"/>
      <c r="AB91" s="902"/>
      <c r="AC91" s="902"/>
      <c r="AD91" s="902"/>
    </row>
    <row customHeight="1" ht="27">
      <c r="A92" s="901"/>
      <c r="B92" s="955">
        <v>75</v>
      </c>
      <c r="C92" s="899"/>
      <c r="D92" s="1023" t="s">
        <v>2208</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158</v>
      </c>
      <c r="Q92" s="1013"/>
      <c r="R92" s="1013"/>
      <c r="S92" s="1013"/>
      <c r="T92" s="899"/>
      <c r="U92" s="899" t="s">
        <v>2211</v>
      </c>
      <c r="V92" s="899"/>
      <c r="W92" s="899"/>
      <c r="X92" s="899"/>
      <c r="Y92" s="1056"/>
      <c r="Z92" s="902"/>
      <c r="AA92" s="905" t="s">
        <v>2212</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2118</v>
      </c>
      <c r="Q93" s="1013"/>
      <c r="R93" s="1013"/>
      <c r="S93" s="1013"/>
      <c r="T93" s="899"/>
      <c r="U93" s="899" t="s">
        <v>2213</v>
      </c>
      <c r="V93" s="899"/>
      <c r="W93" s="899"/>
      <c r="X93" s="899"/>
      <c r="Y93" s="1056"/>
      <c r="Z93" s="902"/>
      <c r="AA93" s="905" t="s">
        <v>2214</v>
      </c>
      <c r="AB93" s="902"/>
      <c r="AC93" s="902"/>
      <c r="AD93" s="902"/>
    </row>
    <row customHeight="1" ht="45">
      <c r="A94" s="901"/>
      <c r="B94" s="955">
        <v>77</v>
      </c>
      <c r="C94" s="899"/>
      <c r="D94" s="1023" t="s">
        <v>2209</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1473</v>
      </c>
      <c r="Q94" s="1013"/>
      <c r="R94" s="1013"/>
      <c r="S94" s="1013"/>
      <c r="T94" s="899"/>
      <c r="U94" s="899" t="s">
        <v>2215</v>
      </c>
      <c r="V94" s="899"/>
      <c r="W94" s="899"/>
      <c r="X94" s="899"/>
      <c r="Y94" s="1056"/>
      <c r="Z94" s="902"/>
      <c r="AA94" s="905" t="s">
        <v>2216</v>
      </c>
      <c r="AB94" s="902"/>
      <c r="AC94" s="902"/>
      <c r="AD94" s="902"/>
    </row>
    <row customHeight="1" ht="99">
      <c r="A95" s="901"/>
      <c r="B95" s="955">
        <v>78</v>
      </c>
      <c r="C95" s="899" t="s">
        <v>2217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1473</v>
      </c>
      <c r="P95" s="1013"/>
      <c r="Q95" s="1013"/>
      <c r="R95" s="1013"/>
      <c r="S95" s="1013"/>
      <c r="T95" s="899" t="s">
        <v>2218</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1479</v>
      </c>
      <c r="P96" s="1013"/>
      <c r="Q96" s="1013"/>
      <c r="R96" s="1013"/>
      <c r="S96" s="1013"/>
      <c r="T96" s="899" t="s">
        <v>2219</v>
      </c>
      <c r="U96" s="899"/>
      <c r="V96" s="899"/>
      <c r="W96" s="899"/>
      <c r="X96" s="899"/>
      <c r="Y96" s="1056"/>
      <c r="Z96" s="902" t="s">
        <v>2220</v>
      </c>
      <c r="AA96" s="905"/>
      <c r="AB96" s="902"/>
      <c r="AC96" s="902"/>
      <c r="AD96" s="902"/>
    </row>
    <row customHeight="1" ht="63">
      <c r="A97" s="901"/>
      <c r="B97" s="955">
        <v>80</v>
      </c>
      <c r="C97" s="899" t="s">
        <v>2221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1491</v>
      </c>
      <c r="P97" s="1013"/>
      <c r="Q97" s="1013"/>
      <c r="R97" s="1013"/>
      <c r="S97" s="1013"/>
      <c r="T97" s="899" t="s">
        <v>2222</v>
      </c>
      <c r="U97" s="899"/>
      <c r="V97" s="899"/>
      <c r="W97" s="899"/>
      <c r="X97" s="899"/>
      <c r="Y97" s="1056"/>
      <c r="Z97" s="902" t="s">
        <v>2223</v>
      </c>
      <c r="AA97" s="905"/>
      <c r="AB97" s="902"/>
      <c r="AC97" s="902"/>
      <c r="AD97" s="902"/>
    </row>
    <row customHeight="1" ht="63">
      <c r="A98" s="901"/>
      <c r="B98" s="955">
        <v>81</v>
      </c>
      <c r="C98" s="899" t="s">
        <v>2224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1505</v>
      </c>
      <c r="P98" s="1013"/>
      <c r="Q98" s="1013"/>
      <c r="R98" s="1013"/>
      <c r="S98" s="1013"/>
      <c r="T98" s="899" t="s">
        <v>2225</v>
      </c>
      <c r="U98" s="899"/>
      <c r="V98" s="899"/>
      <c r="W98" s="899"/>
      <c r="X98" s="899"/>
      <c r="Y98" s="1056"/>
      <c r="Z98" s="902" t="s">
        <v>2223</v>
      </c>
      <c r="AA98" s="905"/>
      <c r="AB98" s="902"/>
      <c r="AC98" s="902"/>
      <c r="AD98" s="902"/>
    </row>
    <row customHeight="1" ht="90">
      <c r="A99" s="901"/>
      <c r="B99" s="955">
        <v>82</v>
      </c>
      <c r="C99" s="899" t="s">
        <v>2226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1517</v>
      </c>
      <c r="P99" s="1013"/>
      <c r="Q99" s="1013"/>
      <c r="R99" s="1013"/>
      <c r="S99" s="1013"/>
      <c r="T99" s="899" t="s">
        <v>2227</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2228</v>
      </c>
      <c r="P100" s="1013"/>
      <c r="Q100" s="1013"/>
      <c r="R100" s="1013"/>
      <c r="S100" s="1013"/>
      <c r="T100" s="899" t="s">
        <v>2229</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2230</v>
      </c>
      <c r="P101" s="1013"/>
      <c r="Q101" s="1013"/>
      <c r="R101" s="1013"/>
      <c r="S101" s="1013"/>
      <c r="T101" s="899" t="s">
        <v>2231</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2232</v>
      </c>
      <c r="D148" s="899" t="s">
        <v>1573</v>
      </c>
      <c r="E148" s="899" t="s">
        <v>1674</v>
      </c>
      <c r="F148" s="899" t="s">
        <v>2233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BBF46-B9B8-22A3-1851-AE81DAFDFFB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51" width="3.00390625" customWidth="1"/>
    <col min="10" max="11" style="3648" width="3.00390625" customWidth="1"/>
    <col min="12" max="12" style="3652"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2236</v>
      </c>
      <c r="M5" s="2659"/>
      <c r="N5" s="2659"/>
      <c r="O5" s="2659"/>
      <c r="P5" s="2659"/>
      <c r="Q5" s="2659"/>
      <c r="R5" s="2659"/>
      <c r="S5" s="2659"/>
      <c r="T5" s="2659"/>
      <c r="U5" s="2659"/>
      <c r="V5" s="1299"/>
      <c r="AD5" s="1211">
        <v>64</v>
      </c>
    </row>
    <row customHeight="1" ht="14.699999999999998">
      <c r="J6" s="432"/>
      <c r="K6" s="432"/>
      <c r="L6" s="26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429</v>
      </c>
      <c r="N9" s="360"/>
      <c r="O9" s="2307" t="str">
        <f>IF(TITLE_DATE_CHANGE_PERIOD="",IF(TITLE_DATE_PR="","",TITLE_DATE_PR),TITLE_DATE_CHANGE_PERIOD)</f>
        <v>45406</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430</v>
      </c>
      <c r="N10" s="360"/>
      <c r="O10" s="2307" t="str">
        <f>IF(TITLE_NUMBER_PR_CHANGE="",IF(TITLE_NUMBER_PR="","",TITLE_NUMBER_PR),TITLE_NUMBER_PR_CHANGE)</f>
        <v>566</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433</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308</v>
      </c>
      <c r="M14" s="2183"/>
      <c r="N14" s="2183"/>
      <c r="O14" s="2183"/>
      <c r="P14" s="2183"/>
      <c r="Q14" s="2183"/>
      <c r="R14" s="2183"/>
      <c r="S14" s="2183"/>
      <c r="T14" s="2183"/>
      <c r="U14" s="2183"/>
      <c r="V14" s="2183"/>
      <c r="W14" s="2183"/>
      <c r="X14" s="2183" t="s">
        <v>309</v>
      </c>
      <c r="AD14" s="1211">
        <v>14</v>
      </c>
    </row>
    <row customHeight="1" ht="14.699999999999998">
      <c r="J15" s="432"/>
      <c r="K15" s="432"/>
      <c r="L15" s="2329" t="s">
        <v>87</v>
      </c>
      <c r="M15" s="2265" t="s">
        <v>434</v>
      </c>
      <c r="N15" s="357"/>
      <c r="O15" s="2330" t="s">
        <v>2237</v>
      </c>
      <c r="P15" s="2331"/>
      <c r="Q15" s="2331"/>
      <c r="R15" s="2331"/>
      <c r="S15" s="2331"/>
      <c r="T15" s="2331"/>
      <c r="U15" s="2332"/>
      <c r="V15" s="2333" t="s">
        <v>436</v>
      </c>
      <c r="W15" s="2336" t="s">
        <v>1150</v>
      </c>
      <c r="X15" s="2183"/>
      <c r="AD15" s="1211">
        <v>14</v>
      </c>
    </row>
    <row customHeight="1" ht="35.699999999999996">
      <c r="J16" s="432"/>
      <c r="K16" s="432"/>
      <c r="L16" s="2329"/>
      <c r="M16" s="2265"/>
      <c r="N16" s="1087"/>
      <c r="O16" s="2316" t="s">
        <v>439</v>
      </c>
      <c r="P16" s="2316" t="s">
        <v>440</v>
      </c>
      <c r="Q16" s="2318" t="s">
        <v>441</v>
      </c>
      <c r="R16" s="2319"/>
      <c r="S16" s="2318" t="s">
        <v>454</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450</v>
      </c>
      <c r="R17" s="1278" t="s">
        <v>451</v>
      </c>
      <c r="S17" s="1348" t="s">
        <v>452</v>
      </c>
      <c r="T17" s="2326" t="s">
        <v>453</v>
      </c>
      <c r="U17" s="2327"/>
      <c r="V17" s="2335"/>
      <c r="W17" s="2338"/>
      <c r="X17" s="2183"/>
      <c r="AD17" s="1211">
        <v>34</v>
      </c>
    </row>
    <row s="3412" customFormat="1" customHeight="1" ht="11.549999999999999">
      <c r="A18" s="1426"/>
      <c r="B18" s="1426"/>
      <c r="C18" s="1426"/>
      <c r="D18" s="1426"/>
      <c r="E18" s="1426"/>
      <c r="F18" s="1418"/>
      <c r="G18" s="1418"/>
      <c r="H18" s="1418"/>
      <c r="I18" s="1302"/>
      <c r="J18" s="1303"/>
      <c r="K18" s="1310">
        <v>1</v>
      </c>
      <c r="L18" s="1333" t="s">
        <v>115</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404</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405</v>
      </c>
      <c r="N20" s="356"/>
      <c r="O20" s="2662" t="str">
        <f>INDEX(PT_DIFFERENTIATION_TER,MATCH(B19,PT_DIFFERENTIATION_TER_ID,0))</f>
        <v/>
      </c>
      <c r="P20" s="2662"/>
      <c r="Q20" s="2662"/>
      <c r="R20" s="2662"/>
      <c r="S20" s="2662"/>
      <c r="T20" s="2662"/>
      <c r="U20" s="2662"/>
      <c r="V20" s="2662"/>
      <c r="W20" s="2662"/>
      <c r="X20" s="1314" t="s">
        <v>406</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407</v>
      </c>
      <c r="N21" s="356"/>
      <c r="O21" s="2662" t="str">
        <f>INDEX(PT_DIFFERENTIATION_CS,MATCH(C19,PT_DIFFERENTIATION_CS_ID,0))</f>
        <v/>
      </c>
      <c r="P21" s="2662"/>
      <c r="Q21" s="2662"/>
      <c r="R21" s="2662"/>
      <c r="S21" s="2662"/>
      <c r="T21" s="2662"/>
      <c r="U21" s="2662"/>
      <c r="V21" s="2662"/>
      <c r="W21" s="2662"/>
      <c r="X21" s="1314" t="s">
        <v>408</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409</v>
      </c>
      <c r="N22" s="356"/>
      <c r="O22" s="2662" t="str">
        <f>INDEX(PT_DIFFERENTIATION_IST_TE,MATCH(D19,PT_DIFFERENTIATION_IST_TE_ID,0))</f>
        <v/>
      </c>
      <c r="P22" s="2662"/>
      <c r="Q22" s="2662"/>
      <c r="R22" s="2662"/>
      <c r="S22" s="2662"/>
      <c r="T22" s="2662"/>
      <c r="U22" s="2662"/>
      <c r="V22" s="2662"/>
      <c r="W22" s="2662"/>
      <c r="X22" s="1314" t="s">
        <v>410</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412</v>
      </c>
      <c r="N23" s="356"/>
      <c r="O23" s="2361"/>
      <c r="P23" s="2361"/>
      <c r="Q23" s="2361"/>
      <c r="R23" s="2361"/>
      <c r="S23" s="2361"/>
      <c r="T23" s="2361"/>
      <c r="U23" s="2361"/>
      <c r="V23" s="2361"/>
      <c r="W23" s="2361"/>
      <c r="X23" s="1314" t="s">
        <v>413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415</v>
      </c>
      <c r="N24" s="356"/>
      <c r="O24" s="2301"/>
      <c r="P24" s="2302"/>
      <c r="Q24" s="2302"/>
      <c r="R24" s="2302"/>
      <c r="S24" s="2302"/>
      <c r="T24" s="2302"/>
      <c r="U24" s="2302"/>
      <c r="V24" s="2302"/>
      <c r="W24" s="2303"/>
      <c r="X24" s="1314" t="s">
        <v>416</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418</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420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421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2239</v>
      </c>
      <c r="B32" s="1419"/>
      <c r="C32" s="1419"/>
      <c r="D32" s="1419"/>
      <c r="E32" s="1419" t="s">
        <v>110</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236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2240</v>
      </c>
      <c r="N35" s="2341"/>
      <c r="O35" s="2341"/>
      <c r="P35" s="2341"/>
      <c r="Q35" s="2341"/>
      <c r="R35" s="2341"/>
      <c r="S35" s="2341"/>
      <c r="T35" s="2341"/>
      <c r="U35" s="2341"/>
      <c r="V35" s="2341"/>
      <c r="W35" s="2341"/>
      <c r="X35" s="2341"/>
      <c r="AD35" s="1211">
        <v>27</v>
      </c>
    </row>
    <row customHeight="1" ht="109.19999999999999">
      <c r="H36" s="593"/>
      <c r="I36" s="1359"/>
      <c r="M36" s="2341" t="s">
        <v>2241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ABBA5-2F13-86DF-8C6B-AFA552E36E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E4FDA-7764-A7FD-72BA-E40FF8BAD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D1E97-6D61-6B5E-0463-7D26F2C06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A1BF7-24CA-7EFD-997C-3C51E09A1A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C3CF1-0714-8CC6-A5D6-507BC3AC7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D1E37-D09D-30EB-9FB3-64F9ADB89D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952A4-CF55-F52B-F888-A9EBEBAAC6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56104-4BB7-4221-4B2A-28E62ECF72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6632B-7FEF-D205-9D57-4084DD16E4D2}"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2242</v>
      </c>
      <c r="B1" s="2672" t="s">
        <v>2243</v>
      </c>
      <c r="C1" s="2673" t="s">
        <v>2244</v>
      </c>
      <c r="D1" s="2674"/>
      <c r="E1" s="892" t="s">
        <v>2245</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2009</v>
      </c>
      <c r="D5" s="2681" t="s">
        <v>2246</v>
      </c>
      <c r="E5" s="892"/>
    </row>
    <row s="2910" customFormat="1" customHeight="1" ht="11.25">
      <c r="A6" s="2682"/>
      <c r="B6" s="822" t="s">
        <v>1676</v>
      </c>
      <c r="C6" s="809"/>
      <c r="D6" s="820"/>
      <c r="E6" s="892"/>
    </row>
    <row customHeight="1" ht="11.25">
      <c r="A7" s="2683"/>
      <c r="B7" s="822" t="s">
        <v>1683</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8FA77-ED42-8514-84F9-0ABE04A46A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52DCF-228C-97A5-9D8C-24051FD78B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4C836-DCBC-80F1-CA97-1DFDBEF42BB8}" mc:Ignorable="x14ac xr xr2 xr3">
  <sheetPr>
    <tabColor rgb="FFFFCC99"/>
  </sheetPr>
  <dimension ref="A1:I109"/>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2247</v>
      </c>
      <c r="B1" s="124" t="s">
        <v>2248</v>
      </c>
      <c r="C1" s="124" t="s">
        <v>2249</v>
      </c>
      <c r="D1" s="124" t="s">
        <v>2250</v>
      </c>
      <c r="E1" s="124" t="s">
        <v>2251</v>
      </c>
      <c r="F1" s="124" t="s">
        <v>2252</v>
      </c>
      <c r="G1" s="124" t="s">
        <v>2253</v>
      </c>
      <c r="H1" s="124" t="s">
        <v>2254</v>
      </c>
      <c r="I1" s="124" t="s">
        <v>2255</v>
      </c>
    </row>
    <row customHeight="1" ht="11.25">
      <c r="A2" s="5276" t="s">
        <v>2256</v>
      </c>
      <c r="B2" s="5276" t="s">
        <v>16</v>
      </c>
      <c r="C2" s="5276" t="s">
        <v>2257</v>
      </c>
      <c r="D2" s="5276" t="s">
        <v>2258</v>
      </c>
      <c r="E2" s="5276" t="s">
        <v>2259</v>
      </c>
      <c r="F2" s="5276" t="s">
        <v>2260</v>
      </c>
      <c r="G2" s="5276" t="s">
        <v>2261</v>
      </c>
      <c r="H2" s="5276" t="s">
        <v>28</v>
      </c>
      <c r="I2" s="5276" t="s">
        <v>813</v>
      </c>
    </row>
    <row customHeight="1" ht="11.25">
      <c r="A3" s="5276" t="s">
        <v>2256</v>
      </c>
      <c r="B3" s="5276" t="s">
        <v>16</v>
      </c>
      <c r="C3" s="5276" t="s">
        <v>2262</v>
      </c>
      <c r="D3" s="5276" t="s">
        <v>2263</v>
      </c>
      <c r="E3" s="5276" t="s">
        <v>2264</v>
      </c>
      <c r="F3" s="5276" t="s">
        <v>2265</v>
      </c>
      <c r="G3" s="5276" t="s">
        <v>2266</v>
      </c>
      <c r="H3" s="5276" t="s">
        <v>28</v>
      </c>
      <c r="I3" s="5276" t="s">
        <v>813</v>
      </c>
    </row>
    <row customHeight="1" ht="11.25">
      <c r="A4" s="5276" t="s">
        <v>2256</v>
      </c>
      <c r="B4" s="5276" t="s">
        <v>16</v>
      </c>
      <c r="C4" s="5276" t="s">
        <v>2267</v>
      </c>
      <c r="D4" s="5276" t="s">
        <v>2268</v>
      </c>
      <c r="E4" s="5276" t="s">
        <v>2269</v>
      </c>
      <c r="F4" s="5276" t="s">
        <v>2270</v>
      </c>
      <c r="G4" s="5276" t="s">
        <v>2271</v>
      </c>
      <c r="H4" s="5276" t="s">
        <v>28</v>
      </c>
      <c r="I4" s="5276" t="s">
        <v>813</v>
      </c>
    </row>
    <row customHeight="1" ht="11.25">
      <c r="A5" s="5276" t="s">
        <v>2256</v>
      </c>
      <c r="B5" s="5276" t="s">
        <v>16</v>
      </c>
      <c r="C5" s="5276" t="s">
        <v>28</v>
      </c>
      <c r="D5" s="5276" t="s">
        <v>2272</v>
      </c>
      <c r="E5" s="5276" t="s">
        <v>2273</v>
      </c>
      <c r="F5" s="5276" t="s">
        <v>2270</v>
      </c>
      <c r="G5" s="5276" t="s">
        <v>28</v>
      </c>
      <c r="H5" s="5276" t="s">
        <v>28</v>
      </c>
      <c r="I5" s="5276" t="s">
        <v>813</v>
      </c>
    </row>
    <row customHeight="1" ht="11.25">
      <c r="A6" s="5276" t="s">
        <v>2256</v>
      </c>
      <c r="B6" s="5276" t="s">
        <v>16</v>
      </c>
      <c r="C6" s="5276" t="s">
        <v>2274</v>
      </c>
      <c r="D6" s="5276" t="s">
        <v>2275</v>
      </c>
      <c r="E6" s="5276" t="s">
        <v>2276</v>
      </c>
      <c r="F6" s="5276" t="s">
        <v>2277</v>
      </c>
      <c r="G6" s="5276" t="s">
        <v>2278</v>
      </c>
      <c r="H6" s="5276" t="s">
        <v>28</v>
      </c>
      <c r="I6" s="5276" t="s">
        <v>813</v>
      </c>
    </row>
    <row customHeight="1" ht="11.25">
      <c r="A7" s="5276" t="s">
        <v>2256</v>
      </c>
      <c r="B7" s="5276" t="s">
        <v>16</v>
      </c>
      <c r="C7" s="5276" t="s">
        <v>2279</v>
      </c>
      <c r="D7" s="5276" t="s">
        <v>2280</v>
      </c>
      <c r="E7" s="5276" t="s">
        <v>2281</v>
      </c>
      <c r="F7" s="5276" t="s">
        <v>2282</v>
      </c>
      <c r="G7" s="5276" t="s">
        <v>28</v>
      </c>
      <c r="H7" s="5276" t="s">
        <v>28</v>
      </c>
      <c r="I7" s="5276" t="s">
        <v>813</v>
      </c>
    </row>
    <row customHeight="1" ht="11.25">
      <c r="A8" s="5276" t="s">
        <v>2256</v>
      </c>
      <c r="B8" s="5276" t="s">
        <v>16</v>
      </c>
      <c r="C8" s="5276" t="s">
        <v>2283</v>
      </c>
      <c r="D8" s="5276" t="s">
        <v>2284</v>
      </c>
      <c r="E8" s="5276" t="s">
        <v>2285</v>
      </c>
      <c r="F8" s="5276" t="s">
        <v>2277</v>
      </c>
      <c r="G8" s="5276" t="s">
        <v>2286</v>
      </c>
      <c r="H8" s="5276" t="s">
        <v>28</v>
      </c>
      <c r="I8" s="5276" t="s">
        <v>813</v>
      </c>
    </row>
    <row customHeight="1" ht="11.25">
      <c r="A9" s="5276" t="s">
        <v>2256</v>
      </c>
      <c r="B9" s="5276" t="s">
        <v>16</v>
      </c>
      <c r="C9" s="5276" t="s">
        <v>2287</v>
      </c>
      <c r="D9" s="5276" t="s">
        <v>2288</v>
      </c>
      <c r="E9" s="5276" t="s">
        <v>2289</v>
      </c>
      <c r="F9" s="5276" t="s">
        <v>2290</v>
      </c>
      <c r="G9" s="5276" t="s">
        <v>28</v>
      </c>
      <c r="H9" s="5276" t="s">
        <v>28</v>
      </c>
      <c r="I9" s="5276" t="s">
        <v>813</v>
      </c>
    </row>
    <row customHeight="1" ht="11.25">
      <c r="A10" s="5276" t="s">
        <v>2256</v>
      </c>
      <c r="B10" s="5276" t="s">
        <v>16</v>
      </c>
      <c r="C10" s="5276" t="s">
        <v>2291</v>
      </c>
      <c r="D10" s="5276" t="s">
        <v>2292</v>
      </c>
      <c r="E10" s="5276" t="s">
        <v>2293</v>
      </c>
      <c r="F10" s="5276" t="s">
        <v>2294</v>
      </c>
      <c r="G10" s="5276" t="s">
        <v>2295</v>
      </c>
      <c r="H10" s="5276" t="s">
        <v>28</v>
      </c>
      <c r="I10" s="5276" t="s">
        <v>813</v>
      </c>
    </row>
    <row customHeight="1" ht="11.25">
      <c r="A11" s="5276" t="s">
        <v>2256</v>
      </c>
      <c r="B11" s="5276" t="s">
        <v>16</v>
      </c>
      <c r="C11" s="5276" t="s">
        <v>2296</v>
      </c>
      <c r="D11" s="5276" t="s">
        <v>2297</v>
      </c>
      <c r="E11" s="5276" t="s">
        <v>2298</v>
      </c>
      <c r="F11" s="5276" t="s">
        <v>2299</v>
      </c>
      <c r="G11" s="5276" t="s">
        <v>2300</v>
      </c>
      <c r="H11" s="5276" t="s">
        <v>28</v>
      </c>
      <c r="I11" s="5276" t="s">
        <v>813</v>
      </c>
    </row>
    <row customHeight="1" ht="11.25">
      <c r="A12" s="5276" t="s">
        <v>2256</v>
      </c>
      <c r="B12" s="5276" t="s">
        <v>16</v>
      </c>
      <c r="C12" s="5276" t="s">
        <v>2301</v>
      </c>
      <c r="D12" s="5276" t="s">
        <v>2302</v>
      </c>
      <c r="E12" s="5276" t="s">
        <v>2303</v>
      </c>
      <c r="F12" s="5276" t="s">
        <v>2304</v>
      </c>
      <c r="G12" s="5276" t="s">
        <v>2305</v>
      </c>
      <c r="H12" s="5276" t="s">
        <v>28</v>
      </c>
      <c r="I12" s="5276" t="s">
        <v>813</v>
      </c>
    </row>
    <row customHeight="1" ht="11.25">
      <c r="A13" s="5276" t="s">
        <v>2256</v>
      </c>
      <c r="B13" s="5276" t="s">
        <v>16</v>
      </c>
      <c r="C13" s="5276" t="s">
        <v>2306</v>
      </c>
      <c r="D13" s="5276" t="s">
        <v>2307</v>
      </c>
      <c r="E13" s="5276" t="s">
        <v>2308</v>
      </c>
      <c r="F13" s="5276" t="s">
        <v>2270</v>
      </c>
      <c r="G13" s="5276" t="s">
        <v>2309</v>
      </c>
      <c r="H13" s="5276" t="s">
        <v>28</v>
      </c>
      <c r="I13" s="5276" t="s">
        <v>813</v>
      </c>
    </row>
    <row customHeight="1" ht="11.25">
      <c r="A14" s="5276" t="s">
        <v>2256</v>
      </c>
      <c r="B14" s="5276" t="s">
        <v>16</v>
      </c>
      <c r="C14" s="5276" t="s">
        <v>2310</v>
      </c>
      <c r="D14" s="5276" t="s">
        <v>2311</v>
      </c>
      <c r="E14" s="5276" t="s">
        <v>2312</v>
      </c>
      <c r="F14" s="5276" t="s">
        <v>2270</v>
      </c>
      <c r="G14" s="5276" t="s">
        <v>2313</v>
      </c>
      <c r="H14" s="5276" t="s">
        <v>28</v>
      </c>
      <c r="I14" s="5276" t="s">
        <v>813</v>
      </c>
    </row>
    <row customHeight="1" ht="11.25">
      <c r="A15" s="5276" t="s">
        <v>2256</v>
      </c>
      <c r="B15" s="5276" t="s">
        <v>16</v>
      </c>
      <c r="C15" s="5276" t="s">
        <v>2314</v>
      </c>
      <c r="D15" s="5276" t="s">
        <v>2315</v>
      </c>
      <c r="E15" s="5276" t="s">
        <v>2316</v>
      </c>
      <c r="F15" s="5276" t="s">
        <v>2317</v>
      </c>
      <c r="G15" s="5276" t="s">
        <v>2318</v>
      </c>
      <c r="H15" s="5276" t="s">
        <v>28</v>
      </c>
      <c r="I15" s="5276" t="s">
        <v>813</v>
      </c>
    </row>
    <row customHeight="1" ht="11.25">
      <c r="A16" s="5276" t="s">
        <v>2256</v>
      </c>
      <c r="B16" s="5276" t="s">
        <v>16</v>
      </c>
      <c r="C16" s="5276" t="s">
        <v>2319</v>
      </c>
      <c r="D16" s="5276" t="s">
        <v>2320</v>
      </c>
      <c r="E16" s="5276" t="s">
        <v>2321</v>
      </c>
      <c r="F16" s="5276" t="s">
        <v>2282</v>
      </c>
      <c r="G16" s="5276" t="s">
        <v>28</v>
      </c>
      <c r="H16" s="5276" t="s">
        <v>28</v>
      </c>
      <c r="I16" s="5276" t="s">
        <v>813</v>
      </c>
    </row>
    <row customHeight="1" ht="11.25">
      <c r="A17" s="5276" t="s">
        <v>2256</v>
      </c>
      <c r="B17" s="5276" t="s">
        <v>16</v>
      </c>
      <c r="C17" s="5276" t="s">
        <v>2322</v>
      </c>
      <c r="D17" s="5276" t="s">
        <v>2323</v>
      </c>
      <c r="E17" s="5276" t="s">
        <v>2324</v>
      </c>
      <c r="F17" s="5276" t="s">
        <v>2270</v>
      </c>
      <c r="G17" s="5276" t="s">
        <v>28</v>
      </c>
      <c r="H17" s="5276" t="s">
        <v>28</v>
      </c>
      <c r="I17" s="5276" t="s">
        <v>813</v>
      </c>
    </row>
    <row customHeight="1" ht="11.25">
      <c r="A18" s="5276" t="s">
        <v>2256</v>
      </c>
      <c r="B18" s="5276" t="s">
        <v>16</v>
      </c>
      <c r="C18" s="5276" t="s">
        <v>2325</v>
      </c>
      <c r="D18" s="5276" t="s">
        <v>2326</v>
      </c>
      <c r="E18" s="5276" t="s">
        <v>2327</v>
      </c>
      <c r="F18" s="5276" t="s">
        <v>2328</v>
      </c>
      <c r="G18" s="5276" t="s">
        <v>2329</v>
      </c>
      <c r="H18" s="5276" t="s">
        <v>28</v>
      </c>
      <c r="I18" s="5276" t="s">
        <v>813</v>
      </c>
    </row>
    <row customHeight="1" ht="11.25">
      <c r="A19" s="5276" t="s">
        <v>2256</v>
      </c>
      <c r="B19" s="5276" t="s">
        <v>16</v>
      </c>
      <c r="C19" s="5276" t="s">
        <v>2330</v>
      </c>
      <c r="D19" s="5276" t="s">
        <v>2331</v>
      </c>
      <c r="E19" s="5276" t="s">
        <v>2332</v>
      </c>
      <c r="F19" s="5276" t="s">
        <v>2333</v>
      </c>
      <c r="G19" s="5276" t="s">
        <v>28</v>
      </c>
      <c r="H19" s="5276" t="s">
        <v>28</v>
      </c>
      <c r="I19" s="5276" t="s">
        <v>813</v>
      </c>
    </row>
    <row customHeight="1" ht="11.25">
      <c r="A20" s="5276" t="s">
        <v>2256</v>
      </c>
      <c r="B20" s="5276" t="s">
        <v>16</v>
      </c>
      <c r="C20" s="5276" t="s">
        <v>2334</v>
      </c>
      <c r="D20" s="5276" t="s">
        <v>2335</v>
      </c>
      <c r="E20" s="5276" t="s">
        <v>2336</v>
      </c>
      <c r="F20" s="5276" t="s">
        <v>2290</v>
      </c>
      <c r="G20" s="5276" t="s">
        <v>2337</v>
      </c>
      <c r="H20" s="5276" t="s">
        <v>28</v>
      </c>
      <c r="I20" s="5276" t="s">
        <v>813</v>
      </c>
    </row>
    <row customHeight="1" ht="11.25">
      <c r="A21" s="5276" t="s">
        <v>2256</v>
      </c>
      <c r="B21" s="5276" t="s">
        <v>16</v>
      </c>
      <c r="C21" s="5276" t="s">
        <v>2338</v>
      </c>
      <c r="D21" s="5276" t="s">
        <v>2339</v>
      </c>
      <c r="E21" s="5276" t="s">
        <v>2340</v>
      </c>
      <c r="F21" s="5276" t="s">
        <v>2270</v>
      </c>
      <c r="G21" s="5276" t="s">
        <v>2341</v>
      </c>
      <c r="H21" s="5276" t="s">
        <v>28</v>
      </c>
      <c r="I21" s="5276" t="s">
        <v>813</v>
      </c>
    </row>
    <row customHeight="1" ht="11.25">
      <c r="A22" s="5276" t="s">
        <v>2256</v>
      </c>
      <c r="B22" s="5276" t="s">
        <v>16</v>
      </c>
      <c r="C22" s="5276" t="s">
        <v>2342</v>
      </c>
      <c r="D22" s="5276" t="s">
        <v>2343</v>
      </c>
      <c r="E22" s="5276" t="s">
        <v>2344</v>
      </c>
      <c r="F22" s="5276" t="s">
        <v>2333</v>
      </c>
      <c r="G22" s="5276" t="s">
        <v>2345</v>
      </c>
      <c r="H22" s="5276" t="s">
        <v>28</v>
      </c>
      <c r="I22" s="5276" t="s">
        <v>813</v>
      </c>
    </row>
    <row customHeight="1" ht="11.25">
      <c r="A23" s="5276" t="s">
        <v>2256</v>
      </c>
      <c r="B23" s="5276" t="s">
        <v>16</v>
      </c>
      <c r="C23" s="5276" t="s">
        <v>2346</v>
      </c>
      <c r="D23" s="5276" t="s">
        <v>2347</v>
      </c>
      <c r="E23" s="5276" t="s">
        <v>2348</v>
      </c>
      <c r="F23" s="5276" t="s">
        <v>2349</v>
      </c>
      <c r="G23" s="5276" t="s">
        <v>2350</v>
      </c>
      <c r="H23" s="5276" t="s">
        <v>28</v>
      </c>
      <c r="I23" s="5276" t="s">
        <v>813</v>
      </c>
    </row>
    <row customHeight="1" ht="11.25">
      <c r="A24" s="5276" t="s">
        <v>2256</v>
      </c>
      <c r="B24" s="5276" t="s">
        <v>16</v>
      </c>
      <c r="C24" s="5276" t="s">
        <v>2351</v>
      </c>
      <c r="D24" s="5276" t="s">
        <v>2352</v>
      </c>
      <c r="E24" s="5276" t="s">
        <v>2353</v>
      </c>
      <c r="F24" s="5276" t="s">
        <v>2354</v>
      </c>
      <c r="G24" s="5276" t="s">
        <v>2345</v>
      </c>
      <c r="H24" s="5276" t="s">
        <v>28</v>
      </c>
      <c r="I24" s="5276" t="s">
        <v>813</v>
      </c>
    </row>
    <row customHeight="1" ht="11.25">
      <c r="A25" s="5276" t="s">
        <v>2256</v>
      </c>
      <c r="B25" s="5276" t="s">
        <v>16</v>
      </c>
      <c r="C25" s="5276" t="s">
        <v>2355</v>
      </c>
      <c r="D25" s="5276" t="s">
        <v>2356</v>
      </c>
      <c r="E25" s="5276" t="s">
        <v>2357</v>
      </c>
      <c r="F25" s="5276" t="s">
        <v>2358</v>
      </c>
      <c r="G25" s="5276" t="s">
        <v>2359</v>
      </c>
      <c r="H25" s="5276" t="s">
        <v>28</v>
      </c>
      <c r="I25" s="5276" t="s">
        <v>813</v>
      </c>
    </row>
    <row customHeight="1" ht="11.25">
      <c r="A26" s="5276" t="s">
        <v>2256</v>
      </c>
      <c r="B26" s="5276" t="s">
        <v>16</v>
      </c>
      <c r="C26" s="5276" t="s">
        <v>2360</v>
      </c>
      <c r="D26" s="5276" t="s">
        <v>2361</v>
      </c>
      <c r="E26" s="5276" t="s">
        <v>2362</v>
      </c>
      <c r="F26" s="5276" t="s">
        <v>2270</v>
      </c>
      <c r="G26" s="5276" t="s">
        <v>2363</v>
      </c>
      <c r="H26" s="5276" t="s">
        <v>28</v>
      </c>
      <c r="I26" s="5276" t="s">
        <v>813</v>
      </c>
    </row>
    <row customHeight="1" ht="11.25">
      <c r="A27" s="5276" t="s">
        <v>2256</v>
      </c>
      <c r="B27" s="5276" t="s">
        <v>16</v>
      </c>
      <c r="C27" s="5276" t="s">
        <v>2364</v>
      </c>
      <c r="D27" s="5276" t="s">
        <v>2365</v>
      </c>
      <c r="E27" s="5276" t="s">
        <v>2366</v>
      </c>
      <c r="F27" s="5276" t="s">
        <v>2270</v>
      </c>
      <c r="G27" s="5276" t="s">
        <v>2367</v>
      </c>
      <c r="H27" s="5276" t="s">
        <v>28</v>
      </c>
      <c r="I27" s="5276" t="s">
        <v>813</v>
      </c>
    </row>
    <row customHeight="1" ht="11.25">
      <c r="A28" s="5276" t="s">
        <v>2256</v>
      </c>
      <c r="B28" s="5276" t="s">
        <v>16</v>
      </c>
      <c r="C28" s="5276" t="s">
        <v>2368</v>
      </c>
      <c r="D28" s="5276" t="s">
        <v>2369</v>
      </c>
      <c r="E28" s="5276" t="s">
        <v>2370</v>
      </c>
      <c r="F28" s="5276" t="s">
        <v>2290</v>
      </c>
      <c r="G28" s="5276" t="s">
        <v>28</v>
      </c>
      <c r="H28" s="5276" t="s">
        <v>28</v>
      </c>
      <c r="I28" s="5276" t="s">
        <v>813</v>
      </c>
    </row>
    <row customHeight="1" ht="11.25">
      <c r="A29" s="5276" t="s">
        <v>2256</v>
      </c>
      <c r="B29" s="5276" t="s">
        <v>16</v>
      </c>
      <c r="C29" s="5276" t="s">
        <v>2371</v>
      </c>
      <c r="D29" s="5276" t="s">
        <v>2372</v>
      </c>
      <c r="E29" s="5276" t="s">
        <v>2373</v>
      </c>
      <c r="F29" s="5276" t="s">
        <v>2374</v>
      </c>
      <c r="G29" s="5276" t="s">
        <v>2375</v>
      </c>
      <c r="H29" s="5276" t="s">
        <v>28</v>
      </c>
      <c r="I29" s="5276" t="s">
        <v>813</v>
      </c>
    </row>
    <row customHeight="1" ht="11.25">
      <c r="A30" s="5276" t="s">
        <v>2256</v>
      </c>
      <c r="B30" s="5276" t="s">
        <v>16</v>
      </c>
      <c r="C30" s="5276" t="s">
        <v>2376</v>
      </c>
      <c r="D30" s="5276" t="s">
        <v>2377</v>
      </c>
      <c r="E30" s="5276" t="s">
        <v>2378</v>
      </c>
      <c r="F30" s="5276" t="s">
        <v>2379</v>
      </c>
      <c r="G30" s="5276" t="s">
        <v>2380</v>
      </c>
      <c r="H30" s="5276" t="s">
        <v>28</v>
      </c>
      <c r="I30" s="5276" t="s">
        <v>813</v>
      </c>
    </row>
    <row customHeight="1" ht="11.25">
      <c r="A31" s="5276" t="s">
        <v>2256</v>
      </c>
      <c r="B31" s="5276" t="s">
        <v>16</v>
      </c>
      <c r="C31" s="5276" t="s">
        <v>2381</v>
      </c>
      <c r="D31" s="5276" t="s">
        <v>2382</v>
      </c>
      <c r="E31" s="5276" t="s">
        <v>2383</v>
      </c>
      <c r="F31" s="5276" t="s">
        <v>2384</v>
      </c>
      <c r="G31" s="5276" t="s">
        <v>2385</v>
      </c>
      <c r="H31" s="5276" t="s">
        <v>28</v>
      </c>
      <c r="I31" s="5276" t="s">
        <v>813</v>
      </c>
    </row>
    <row customHeight="1" ht="11.25">
      <c r="A32" s="5276" t="s">
        <v>2256</v>
      </c>
      <c r="B32" s="5276" t="s">
        <v>16</v>
      </c>
      <c r="C32" s="5276" t="s">
        <v>2386</v>
      </c>
      <c r="D32" s="5276" t="s">
        <v>2387</v>
      </c>
      <c r="E32" s="5276" t="s">
        <v>2373</v>
      </c>
      <c r="F32" s="5276" t="s">
        <v>2388</v>
      </c>
      <c r="G32" s="5276" t="s">
        <v>2389</v>
      </c>
      <c r="H32" s="5276" t="s">
        <v>28</v>
      </c>
      <c r="I32" s="5276" t="s">
        <v>813</v>
      </c>
    </row>
    <row customHeight="1" ht="11.25">
      <c r="A33" s="5276" t="s">
        <v>2256</v>
      </c>
      <c r="B33" s="5276" t="s">
        <v>16</v>
      </c>
      <c r="C33" s="5276" t="s">
        <v>2257</v>
      </c>
      <c r="D33" s="5276" t="s">
        <v>2258</v>
      </c>
      <c r="E33" s="5276" t="s">
        <v>2259</v>
      </c>
      <c r="F33" s="5276" t="s">
        <v>2260</v>
      </c>
      <c r="G33" s="5276" t="s">
        <v>2261</v>
      </c>
      <c r="H33" s="5276" t="s">
        <v>28</v>
      </c>
      <c r="I33" s="5276" t="s">
        <v>899</v>
      </c>
    </row>
    <row customHeight="1" ht="11.25">
      <c r="A34" s="5276" t="s">
        <v>2256</v>
      </c>
      <c r="B34" s="5276" t="s">
        <v>16</v>
      </c>
      <c r="C34" s="5276" t="s">
        <v>2267</v>
      </c>
      <c r="D34" s="5276" t="s">
        <v>2268</v>
      </c>
      <c r="E34" s="5276" t="s">
        <v>2269</v>
      </c>
      <c r="F34" s="5276" t="s">
        <v>2270</v>
      </c>
      <c r="G34" s="5276" t="s">
        <v>2271</v>
      </c>
      <c r="H34" s="5276" t="s">
        <v>28</v>
      </c>
      <c r="I34" s="5276" t="s">
        <v>899</v>
      </c>
    </row>
    <row customHeight="1" ht="11.25">
      <c r="A35" s="5276" t="s">
        <v>2256</v>
      </c>
      <c r="B35" s="5276" t="s">
        <v>16</v>
      </c>
      <c r="C35" s="5276" t="s">
        <v>28</v>
      </c>
      <c r="D35" s="5276" t="s">
        <v>2272</v>
      </c>
      <c r="E35" s="5276" t="s">
        <v>2273</v>
      </c>
      <c r="F35" s="5276" t="s">
        <v>2270</v>
      </c>
      <c r="G35" s="5276" t="s">
        <v>28</v>
      </c>
      <c r="H35" s="5276" t="s">
        <v>28</v>
      </c>
      <c r="I35" s="5276" t="s">
        <v>899</v>
      </c>
    </row>
    <row customHeight="1" ht="11.25">
      <c r="A36" s="5276" t="s">
        <v>2256</v>
      </c>
      <c r="B36" s="5276" t="s">
        <v>16</v>
      </c>
      <c r="C36" s="5276" t="s">
        <v>2306</v>
      </c>
      <c r="D36" s="5276" t="s">
        <v>2307</v>
      </c>
      <c r="E36" s="5276" t="s">
        <v>2308</v>
      </c>
      <c r="F36" s="5276" t="s">
        <v>2270</v>
      </c>
      <c r="G36" s="5276" t="s">
        <v>2309</v>
      </c>
      <c r="H36" s="5276" t="s">
        <v>28</v>
      </c>
      <c r="I36" s="5276" t="s">
        <v>899</v>
      </c>
    </row>
    <row customHeight="1" ht="11.25">
      <c r="A37" s="5276" t="s">
        <v>2256</v>
      </c>
      <c r="B37" s="5276" t="s">
        <v>16</v>
      </c>
      <c r="C37" s="5276" t="s">
        <v>2314</v>
      </c>
      <c r="D37" s="5276" t="s">
        <v>2315</v>
      </c>
      <c r="E37" s="5276" t="s">
        <v>2316</v>
      </c>
      <c r="F37" s="5276" t="s">
        <v>2317</v>
      </c>
      <c r="G37" s="5276" t="s">
        <v>2318</v>
      </c>
      <c r="H37" s="5276" t="s">
        <v>28</v>
      </c>
      <c r="I37" s="5276" t="s">
        <v>899</v>
      </c>
    </row>
    <row customHeight="1" ht="11.25">
      <c r="A38" s="5276" t="s">
        <v>2256</v>
      </c>
      <c r="B38" s="5276" t="s">
        <v>16</v>
      </c>
      <c r="C38" s="5276" t="s">
        <v>2325</v>
      </c>
      <c r="D38" s="5276" t="s">
        <v>2326</v>
      </c>
      <c r="E38" s="5276" t="s">
        <v>2327</v>
      </c>
      <c r="F38" s="5276" t="s">
        <v>2328</v>
      </c>
      <c r="G38" s="5276" t="s">
        <v>2329</v>
      </c>
      <c r="H38" s="5276" t="s">
        <v>28</v>
      </c>
      <c r="I38" s="5276" t="s">
        <v>899</v>
      </c>
    </row>
    <row customHeight="1" ht="11.25">
      <c r="A39" s="5276" t="s">
        <v>2256</v>
      </c>
      <c r="B39" s="5276" t="s">
        <v>16</v>
      </c>
      <c r="C39" s="5276" t="s">
        <v>2338</v>
      </c>
      <c r="D39" s="5276" t="s">
        <v>2339</v>
      </c>
      <c r="E39" s="5276" t="s">
        <v>2340</v>
      </c>
      <c r="F39" s="5276" t="s">
        <v>2270</v>
      </c>
      <c r="G39" s="5276" t="s">
        <v>2341</v>
      </c>
      <c r="H39" s="5276" t="s">
        <v>28</v>
      </c>
      <c r="I39" s="5276" t="s">
        <v>899</v>
      </c>
    </row>
    <row customHeight="1" ht="11.25">
      <c r="A40" s="5276" t="s">
        <v>2256</v>
      </c>
      <c r="B40" s="5276" t="s">
        <v>16</v>
      </c>
      <c r="C40" s="5276" t="s">
        <v>2376</v>
      </c>
      <c r="D40" s="5276" t="s">
        <v>2377</v>
      </c>
      <c r="E40" s="5276" t="s">
        <v>2378</v>
      </c>
      <c r="F40" s="5276" t="s">
        <v>2379</v>
      </c>
      <c r="G40" s="5276" t="s">
        <v>2380</v>
      </c>
      <c r="H40" s="5276" t="s">
        <v>28</v>
      </c>
      <c r="I40" s="5276" t="s">
        <v>899</v>
      </c>
    </row>
    <row customHeight="1" ht="11.25">
      <c r="A41" s="5276" t="s">
        <v>2256</v>
      </c>
      <c r="B41" s="5276" t="s">
        <v>16</v>
      </c>
      <c r="C41" s="5276" t="s">
        <v>2257</v>
      </c>
      <c r="D41" s="5276" t="s">
        <v>2258</v>
      </c>
      <c r="E41" s="5276" t="s">
        <v>2259</v>
      </c>
      <c r="F41" s="5276" t="s">
        <v>2260</v>
      </c>
      <c r="G41" s="5276" t="s">
        <v>2261</v>
      </c>
      <c r="H41" s="5276" t="s">
        <v>28</v>
      </c>
      <c r="I41" s="5276" t="s">
        <v>859</v>
      </c>
    </row>
    <row customHeight="1" ht="11.25">
      <c r="A42" s="5276" t="s">
        <v>2256</v>
      </c>
      <c r="B42" s="5276" t="s">
        <v>16</v>
      </c>
      <c r="C42" s="5276" t="s">
        <v>2390</v>
      </c>
      <c r="D42" s="5276" t="s">
        <v>2391</v>
      </c>
      <c r="E42" s="5276" t="s">
        <v>2392</v>
      </c>
      <c r="F42" s="5276" t="s">
        <v>2393</v>
      </c>
      <c r="G42" s="5276" t="s">
        <v>28</v>
      </c>
      <c r="H42" s="5276" t="s">
        <v>28</v>
      </c>
      <c r="I42" s="5276" t="s">
        <v>859</v>
      </c>
    </row>
    <row customHeight="1" ht="11.25">
      <c r="A43" s="5276" t="s">
        <v>2256</v>
      </c>
      <c r="B43" s="5276" t="s">
        <v>16</v>
      </c>
      <c r="C43" s="5276" t="s">
        <v>2267</v>
      </c>
      <c r="D43" s="5276" t="s">
        <v>2268</v>
      </c>
      <c r="E43" s="5276" t="s">
        <v>2269</v>
      </c>
      <c r="F43" s="5276" t="s">
        <v>2270</v>
      </c>
      <c r="G43" s="5276" t="s">
        <v>2271</v>
      </c>
      <c r="H43" s="5276" t="s">
        <v>28</v>
      </c>
      <c r="I43" s="5276" t="s">
        <v>859</v>
      </c>
    </row>
    <row customHeight="1" ht="11.25">
      <c r="A44" s="5276" t="s">
        <v>2256</v>
      </c>
      <c r="B44" s="5276" t="s">
        <v>16</v>
      </c>
      <c r="C44" s="5276" t="s">
        <v>28</v>
      </c>
      <c r="D44" s="5276" t="s">
        <v>2272</v>
      </c>
      <c r="E44" s="5276" t="s">
        <v>2273</v>
      </c>
      <c r="F44" s="5276" t="s">
        <v>2270</v>
      </c>
      <c r="G44" s="5276" t="s">
        <v>28</v>
      </c>
      <c r="H44" s="5276" t="s">
        <v>28</v>
      </c>
      <c r="I44" s="5276" t="s">
        <v>859</v>
      </c>
    </row>
    <row customHeight="1" ht="11.25">
      <c r="A45" s="5276" t="s">
        <v>2256</v>
      </c>
      <c r="B45" s="5276" t="s">
        <v>16</v>
      </c>
      <c r="C45" s="5276" t="s">
        <v>2394</v>
      </c>
      <c r="D45" s="5276" t="s">
        <v>2395</v>
      </c>
      <c r="E45" s="5276" t="s">
        <v>2396</v>
      </c>
      <c r="F45" s="5276" t="s">
        <v>2393</v>
      </c>
      <c r="G45" s="5276" t="s">
        <v>28</v>
      </c>
      <c r="H45" s="5276" t="s">
        <v>28</v>
      </c>
      <c r="I45" s="5276" t="s">
        <v>859</v>
      </c>
    </row>
    <row customHeight="1" ht="11.25">
      <c r="A46" s="5276" t="s">
        <v>2256</v>
      </c>
      <c r="B46" s="5276" t="s">
        <v>16</v>
      </c>
      <c r="C46" s="5276" t="s">
        <v>2397</v>
      </c>
      <c r="D46" s="5276" t="s">
        <v>2398</v>
      </c>
      <c r="E46" s="5276" t="s">
        <v>2399</v>
      </c>
      <c r="F46" s="5276" t="s">
        <v>2294</v>
      </c>
      <c r="G46" s="5276" t="s">
        <v>28</v>
      </c>
      <c r="H46" s="5276" t="s">
        <v>28</v>
      </c>
      <c r="I46" s="5276" t="s">
        <v>859</v>
      </c>
    </row>
    <row customHeight="1" ht="11.25">
      <c r="A47" s="5276" t="s">
        <v>2256</v>
      </c>
      <c r="B47" s="5276" t="s">
        <v>16</v>
      </c>
      <c r="C47" s="5276" t="s">
        <v>2400</v>
      </c>
      <c r="D47" s="5276" t="s">
        <v>2401</v>
      </c>
      <c r="E47" s="5276" t="s">
        <v>2402</v>
      </c>
      <c r="F47" s="5276" t="s">
        <v>2358</v>
      </c>
      <c r="G47" s="5276" t="s">
        <v>2403</v>
      </c>
      <c r="H47" s="5276" t="s">
        <v>28</v>
      </c>
      <c r="I47" s="5276" t="s">
        <v>859</v>
      </c>
    </row>
    <row customHeight="1" ht="11.25">
      <c r="A48" s="5276" t="s">
        <v>2256</v>
      </c>
      <c r="B48" s="5276" t="s">
        <v>16</v>
      </c>
      <c r="C48" s="5276" t="s">
        <v>2404</v>
      </c>
      <c r="D48" s="5276" t="s">
        <v>2405</v>
      </c>
      <c r="E48" s="5276" t="s">
        <v>2406</v>
      </c>
      <c r="F48" s="5276" t="s">
        <v>2304</v>
      </c>
      <c r="G48" s="5276" t="s">
        <v>28</v>
      </c>
      <c r="H48" s="5276" t="s">
        <v>28</v>
      </c>
      <c r="I48" s="5276" t="s">
        <v>859</v>
      </c>
    </row>
    <row customHeight="1" ht="11.25">
      <c r="A49" s="5276" t="s">
        <v>2256</v>
      </c>
      <c r="B49" s="5276" t="s">
        <v>16</v>
      </c>
      <c r="C49" s="5276" t="s">
        <v>2407</v>
      </c>
      <c r="D49" s="5276" t="s">
        <v>2408</v>
      </c>
      <c r="E49" s="5276" t="s">
        <v>2409</v>
      </c>
      <c r="F49" s="5276" t="s">
        <v>2410</v>
      </c>
      <c r="G49" s="5276" t="s">
        <v>28</v>
      </c>
      <c r="H49" s="5276" t="s">
        <v>28</v>
      </c>
      <c r="I49" s="5276" t="s">
        <v>859</v>
      </c>
    </row>
    <row customHeight="1" ht="11.25">
      <c r="A50" s="5276" t="s">
        <v>2256</v>
      </c>
      <c r="B50" s="5276" t="s">
        <v>16</v>
      </c>
      <c r="C50" s="5276" t="s">
        <v>2411</v>
      </c>
      <c r="D50" s="5276" t="s">
        <v>2412</v>
      </c>
      <c r="E50" s="5276" t="s">
        <v>2413</v>
      </c>
      <c r="F50" s="5276" t="s">
        <v>2349</v>
      </c>
      <c r="G50" s="5276" t="s">
        <v>2414</v>
      </c>
      <c r="H50" s="5276" t="s">
        <v>28</v>
      </c>
      <c r="I50" s="5276" t="s">
        <v>859</v>
      </c>
    </row>
    <row customHeight="1" ht="11.25">
      <c r="A51" s="5276" t="s">
        <v>2256</v>
      </c>
      <c r="B51" s="5276" t="s">
        <v>16</v>
      </c>
      <c r="C51" s="5276" t="s">
        <v>2415</v>
      </c>
      <c r="D51" s="5276" t="s">
        <v>2416</v>
      </c>
      <c r="E51" s="5276" t="s">
        <v>2417</v>
      </c>
      <c r="F51" s="5276" t="s">
        <v>2358</v>
      </c>
      <c r="G51" s="5276" t="s">
        <v>28</v>
      </c>
      <c r="H51" s="5276" t="s">
        <v>28</v>
      </c>
      <c r="I51" s="5276" t="s">
        <v>859</v>
      </c>
    </row>
    <row customHeight="1" ht="11.25">
      <c r="A52" s="5276" t="s">
        <v>2256</v>
      </c>
      <c r="B52" s="5276" t="s">
        <v>16</v>
      </c>
      <c r="C52" s="5276" t="s">
        <v>2418</v>
      </c>
      <c r="D52" s="5276" t="s">
        <v>2419</v>
      </c>
      <c r="E52" s="5276" t="s">
        <v>2420</v>
      </c>
      <c r="F52" s="5276" t="s">
        <v>2328</v>
      </c>
      <c r="G52" s="5276" t="s">
        <v>28</v>
      </c>
      <c r="H52" s="5276" t="s">
        <v>28</v>
      </c>
      <c r="I52" s="5276" t="s">
        <v>859</v>
      </c>
    </row>
    <row customHeight="1" ht="11.25">
      <c r="A53" s="5276" t="s">
        <v>2256</v>
      </c>
      <c r="B53" s="5276" t="s">
        <v>16</v>
      </c>
      <c r="C53" s="5276" t="s">
        <v>2274</v>
      </c>
      <c r="D53" s="5276" t="s">
        <v>2275</v>
      </c>
      <c r="E53" s="5276" t="s">
        <v>2276</v>
      </c>
      <c r="F53" s="5276" t="s">
        <v>2277</v>
      </c>
      <c r="G53" s="5276" t="s">
        <v>2278</v>
      </c>
      <c r="H53" s="5276" t="s">
        <v>28</v>
      </c>
      <c r="I53" s="5276" t="s">
        <v>859</v>
      </c>
    </row>
    <row customHeight="1" ht="11.25">
      <c r="A54" s="5276" t="s">
        <v>2256</v>
      </c>
      <c r="B54" s="5276" t="s">
        <v>16</v>
      </c>
      <c r="C54" s="5276" t="s">
        <v>2279</v>
      </c>
      <c r="D54" s="5276" t="s">
        <v>2280</v>
      </c>
      <c r="E54" s="5276" t="s">
        <v>2281</v>
      </c>
      <c r="F54" s="5276" t="s">
        <v>2282</v>
      </c>
      <c r="G54" s="5276" t="s">
        <v>28</v>
      </c>
      <c r="H54" s="5276" t="s">
        <v>28</v>
      </c>
      <c r="I54" s="5276" t="s">
        <v>859</v>
      </c>
    </row>
    <row customHeight="1" ht="11.25">
      <c r="A55" s="5276" t="s">
        <v>2256</v>
      </c>
      <c r="B55" s="5276" t="s">
        <v>16</v>
      </c>
      <c r="C55" s="5276" t="s">
        <v>2421</v>
      </c>
      <c r="D55" s="5276" t="s">
        <v>2422</v>
      </c>
      <c r="E55" s="5276" t="s">
        <v>2423</v>
      </c>
      <c r="F55" s="5276" t="s">
        <v>2424</v>
      </c>
      <c r="G55" s="5276" t="s">
        <v>28</v>
      </c>
      <c r="H55" s="5276" t="s">
        <v>28</v>
      </c>
      <c r="I55" s="5276" t="s">
        <v>859</v>
      </c>
    </row>
    <row customHeight="1" ht="11.25">
      <c r="A56" s="5276" t="s">
        <v>2256</v>
      </c>
      <c r="B56" s="5276" t="s">
        <v>16</v>
      </c>
      <c r="C56" s="5276" t="s">
        <v>2425</v>
      </c>
      <c r="D56" s="5276" t="s">
        <v>2426</v>
      </c>
      <c r="E56" s="5276" t="s">
        <v>2427</v>
      </c>
      <c r="F56" s="5276" t="s">
        <v>2428</v>
      </c>
      <c r="G56" s="5276" t="s">
        <v>28</v>
      </c>
      <c r="H56" s="5276" t="s">
        <v>28</v>
      </c>
      <c r="I56" s="5276" t="s">
        <v>859</v>
      </c>
    </row>
    <row customHeight="1" ht="11.25">
      <c r="A57" s="5276" t="s">
        <v>2256</v>
      </c>
      <c r="B57" s="5276" t="s">
        <v>16</v>
      </c>
      <c r="C57" s="5276" t="s">
        <v>2287</v>
      </c>
      <c r="D57" s="5276" t="s">
        <v>2288</v>
      </c>
      <c r="E57" s="5276" t="s">
        <v>2289</v>
      </c>
      <c r="F57" s="5276" t="s">
        <v>2290</v>
      </c>
      <c r="G57" s="5276" t="s">
        <v>28</v>
      </c>
      <c r="H57" s="5276" t="s">
        <v>28</v>
      </c>
      <c r="I57" s="5276" t="s">
        <v>859</v>
      </c>
    </row>
    <row customHeight="1" ht="11.25">
      <c r="A58" s="5276" t="s">
        <v>2256</v>
      </c>
      <c r="B58" s="5276" t="s">
        <v>16</v>
      </c>
      <c r="C58" s="5276" t="s">
        <v>2429</v>
      </c>
      <c r="D58" s="5276" t="s">
        <v>2430</v>
      </c>
      <c r="E58" s="5276" t="s">
        <v>2431</v>
      </c>
      <c r="F58" s="5276" t="s">
        <v>2424</v>
      </c>
      <c r="G58" s="5276" t="s">
        <v>28</v>
      </c>
      <c r="H58" s="5276" t="s">
        <v>28</v>
      </c>
      <c r="I58" s="5276" t="s">
        <v>859</v>
      </c>
    </row>
    <row customHeight="1" ht="11.25">
      <c r="A59" s="5276" t="s">
        <v>2256</v>
      </c>
      <c r="B59" s="5276" t="s">
        <v>16</v>
      </c>
      <c r="C59" s="5276" t="s">
        <v>2432</v>
      </c>
      <c r="D59" s="5276" t="s">
        <v>2433</v>
      </c>
      <c r="E59" s="5276" t="s">
        <v>2434</v>
      </c>
      <c r="F59" s="5276" t="s">
        <v>2354</v>
      </c>
      <c r="G59" s="5276" t="s">
        <v>28</v>
      </c>
      <c r="H59" s="5276" t="s">
        <v>28</v>
      </c>
      <c r="I59" s="5276" t="s">
        <v>859</v>
      </c>
    </row>
    <row customHeight="1" ht="11.25">
      <c r="A60" s="5276" t="s">
        <v>2256</v>
      </c>
      <c r="B60" s="5276" t="s">
        <v>16</v>
      </c>
      <c r="C60" s="5276" t="s">
        <v>2435</v>
      </c>
      <c r="D60" s="5276" t="s">
        <v>2436</v>
      </c>
      <c r="E60" s="5276" t="s">
        <v>2437</v>
      </c>
      <c r="F60" s="5276" t="s">
        <v>2299</v>
      </c>
      <c r="G60" s="5276" t="s">
        <v>28</v>
      </c>
      <c r="H60" s="5276" t="s">
        <v>28</v>
      </c>
      <c r="I60" s="5276" t="s">
        <v>859</v>
      </c>
    </row>
    <row customHeight="1" ht="11.25">
      <c r="A61" s="5276" t="s">
        <v>2256</v>
      </c>
      <c r="B61" s="5276" t="s">
        <v>16</v>
      </c>
      <c r="C61" s="5276" t="s">
        <v>2438</v>
      </c>
      <c r="D61" s="5276" t="s">
        <v>2439</v>
      </c>
      <c r="E61" s="5276" t="s">
        <v>2440</v>
      </c>
      <c r="F61" s="5276" t="s">
        <v>2441</v>
      </c>
      <c r="G61" s="5276" t="s">
        <v>28</v>
      </c>
      <c r="H61" s="5276" t="s">
        <v>28</v>
      </c>
      <c r="I61" s="5276" t="s">
        <v>859</v>
      </c>
    </row>
    <row customHeight="1" ht="11.25">
      <c r="A62" s="5276" t="s">
        <v>2256</v>
      </c>
      <c r="B62" s="5276" t="s">
        <v>16</v>
      </c>
      <c r="C62" s="5276" t="s">
        <v>2442</v>
      </c>
      <c r="D62" s="5276" t="s">
        <v>2443</v>
      </c>
      <c r="E62" s="5276" t="s">
        <v>2444</v>
      </c>
      <c r="F62" s="5276" t="s">
        <v>2445</v>
      </c>
      <c r="G62" s="5276" t="s">
        <v>2446</v>
      </c>
      <c r="H62" s="5276" t="s">
        <v>28</v>
      </c>
      <c r="I62" s="5276" t="s">
        <v>859</v>
      </c>
    </row>
    <row customHeight="1" ht="11.25">
      <c r="A63" s="5276" t="s">
        <v>2256</v>
      </c>
      <c r="B63" s="5276" t="s">
        <v>16</v>
      </c>
      <c r="C63" s="5276" t="s">
        <v>2447</v>
      </c>
      <c r="D63" s="5276" t="s">
        <v>2448</v>
      </c>
      <c r="E63" s="5276" t="s">
        <v>2449</v>
      </c>
      <c r="F63" s="5276" t="s">
        <v>2333</v>
      </c>
      <c r="G63" s="5276" t="s">
        <v>28</v>
      </c>
      <c r="H63" s="5276" t="s">
        <v>28</v>
      </c>
      <c r="I63" s="5276" t="s">
        <v>859</v>
      </c>
    </row>
    <row customHeight="1" ht="11.25">
      <c r="A64" s="5276" t="s">
        <v>2256</v>
      </c>
      <c r="B64" s="5276" t="s">
        <v>16</v>
      </c>
      <c r="C64" s="5276" t="s">
        <v>2319</v>
      </c>
      <c r="D64" s="5276" t="s">
        <v>2320</v>
      </c>
      <c r="E64" s="5276" t="s">
        <v>2321</v>
      </c>
      <c r="F64" s="5276" t="s">
        <v>2282</v>
      </c>
      <c r="G64" s="5276" t="s">
        <v>28</v>
      </c>
      <c r="H64" s="5276" t="s">
        <v>28</v>
      </c>
      <c r="I64" s="5276" t="s">
        <v>859</v>
      </c>
    </row>
    <row customHeight="1" ht="11.25">
      <c r="A65" s="5276" t="s">
        <v>2256</v>
      </c>
      <c r="B65" s="5276" t="s">
        <v>16</v>
      </c>
      <c r="C65" s="5276" t="s">
        <v>2334</v>
      </c>
      <c r="D65" s="5276" t="s">
        <v>2335</v>
      </c>
      <c r="E65" s="5276" t="s">
        <v>2336</v>
      </c>
      <c r="F65" s="5276" t="s">
        <v>2290</v>
      </c>
      <c r="G65" s="5276" t="s">
        <v>2337</v>
      </c>
      <c r="H65" s="5276" t="s">
        <v>28</v>
      </c>
      <c r="I65" s="5276" t="s">
        <v>859</v>
      </c>
    </row>
    <row customHeight="1" ht="11.25">
      <c r="A66" s="5276" t="s">
        <v>2256</v>
      </c>
      <c r="B66" s="5276" t="s">
        <v>16</v>
      </c>
      <c r="C66" s="5276" t="s">
        <v>13</v>
      </c>
      <c r="D66" s="5276" t="s">
        <v>46</v>
      </c>
      <c r="E66" s="5276" t="s">
        <v>49</v>
      </c>
      <c r="F66" s="5276" t="s">
        <v>51</v>
      </c>
      <c r="G66" s="5276" t="s">
        <v>28</v>
      </c>
      <c r="H66" s="5276" t="s">
        <v>28</v>
      </c>
      <c r="I66" s="5276" t="s">
        <v>859</v>
      </c>
    </row>
    <row customHeight="1" ht="11.25">
      <c r="A67" s="5276" t="s">
        <v>2256</v>
      </c>
      <c r="B67" s="5276" t="s">
        <v>16</v>
      </c>
      <c r="C67" s="5276" t="s">
        <v>2376</v>
      </c>
      <c r="D67" s="5276" t="s">
        <v>2377</v>
      </c>
      <c r="E67" s="5276" t="s">
        <v>2378</v>
      </c>
      <c r="F67" s="5276" t="s">
        <v>2379</v>
      </c>
      <c r="G67" s="5276" t="s">
        <v>2380</v>
      </c>
      <c r="H67" s="5276" t="s">
        <v>28</v>
      </c>
      <c r="I67" s="5276" t="s">
        <v>859</v>
      </c>
    </row>
    <row customHeight="1" ht="11.25">
      <c r="A68" s="5276" t="s">
        <v>2256</v>
      </c>
      <c r="B68" s="5276" t="s">
        <v>16</v>
      </c>
      <c r="C68" s="5276" t="s">
        <v>2257</v>
      </c>
      <c r="D68" s="5276" t="s">
        <v>2258</v>
      </c>
      <c r="E68" s="5276" t="s">
        <v>2259</v>
      </c>
      <c r="F68" s="5276" t="s">
        <v>2260</v>
      </c>
      <c r="G68" s="5276" t="s">
        <v>2261</v>
      </c>
      <c r="H68" s="5276" t="s">
        <v>28</v>
      </c>
      <c r="I68" s="5276" t="s">
        <v>912</v>
      </c>
    </row>
    <row customHeight="1" ht="11.25">
      <c r="A69" s="5276" t="s">
        <v>2256</v>
      </c>
      <c r="B69" s="5276" t="s">
        <v>16</v>
      </c>
      <c r="C69" s="5276" t="s">
        <v>2390</v>
      </c>
      <c r="D69" s="5276" t="s">
        <v>2391</v>
      </c>
      <c r="E69" s="5276" t="s">
        <v>2392</v>
      </c>
      <c r="F69" s="5276" t="s">
        <v>2393</v>
      </c>
      <c r="G69" s="5276" t="s">
        <v>28</v>
      </c>
      <c r="H69" s="5276" t="s">
        <v>28</v>
      </c>
      <c r="I69" s="5276" t="s">
        <v>912</v>
      </c>
    </row>
    <row customHeight="1" ht="11.25">
      <c r="A70" s="5276" t="s">
        <v>2256</v>
      </c>
      <c r="B70" s="5276" t="s">
        <v>16</v>
      </c>
      <c r="C70" s="5276" t="s">
        <v>2267</v>
      </c>
      <c r="D70" s="5276" t="s">
        <v>2268</v>
      </c>
      <c r="E70" s="5276" t="s">
        <v>2269</v>
      </c>
      <c r="F70" s="5276" t="s">
        <v>2270</v>
      </c>
      <c r="G70" s="5276" t="s">
        <v>2271</v>
      </c>
      <c r="H70" s="5276" t="s">
        <v>28</v>
      </c>
      <c r="I70" s="5276" t="s">
        <v>912</v>
      </c>
    </row>
    <row customHeight="1" ht="11.25">
      <c r="A71" s="5276" t="s">
        <v>2256</v>
      </c>
      <c r="B71" s="5276" t="s">
        <v>16</v>
      </c>
      <c r="C71" s="5276" t="s">
        <v>28</v>
      </c>
      <c r="D71" s="5276" t="s">
        <v>2272</v>
      </c>
      <c r="E71" s="5276" t="s">
        <v>2273</v>
      </c>
      <c r="F71" s="5276" t="s">
        <v>2270</v>
      </c>
      <c r="G71" s="5276" t="s">
        <v>28</v>
      </c>
      <c r="H71" s="5276" t="s">
        <v>28</v>
      </c>
      <c r="I71" s="5276" t="s">
        <v>912</v>
      </c>
    </row>
    <row customHeight="1" ht="11.25">
      <c r="A72" s="5276" t="s">
        <v>2256</v>
      </c>
      <c r="B72" s="5276" t="s">
        <v>16</v>
      </c>
      <c r="C72" s="5276" t="s">
        <v>2394</v>
      </c>
      <c r="D72" s="5276" t="s">
        <v>2395</v>
      </c>
      <c r="E72" s="5276" t="s">
        <v>2396</v>
      </c>
      <c r="F72" s="5276" t="s">
        <v>2393</v>
      </c>
      <c r="G72" s="5276" t="s">
        <v>28</v>
      </c>
      <c r="H72" s="5276" t="s">
        <v>28</v>
      </c>
      <c r="I72" s="5276" t="s">
        <v>912</v>
      </c>
    </row>
    <row customHeight="1" ht="11.25">
      <c r="A73" s="5276" t="s">
        <v>2256</v>
      </c>
      <c r="B73" s="5276" t="s">
        <v>16</v>
      </c>
      <c r="C73" s="5276" t="s">
        <v>2397</v>
      </c>
      <c r="D73" s="5276" t="s">
        <v>2398</v>
      </c>
      <c r="E73" s="5276" t="s">
        <v>2399</v>
      </c>
      <c r="F73" s="5276" t="s">
        <v>2294</v>
      </c>
      <c r="G73" s="5276" t="s">
        <v>28</v>
      </c>
      <c r="H73" s="5276" t="s">
        <v>28</v>
      </c>
      <c r="I73" s="5276" t="s">
        <v>912</v>
      </c>
    </row>
    <row customHeight="1" ht="11.25">
      <c r="A74" s="5276" t="s">
        <v>2256</v>
      </c>
      <c r="B74" s="5276" t="s">
        <v>16</v>
      </c>
      <c r="C74" s="5276" t="s">
        <v>2404</v>
      </c>
      <c r="D74" s="5276" t="s">
        <v>2405</v>
      </c>
      <c r="E74" s="5276" t="s">
        <v>2406</v>
      </c>
      <c r="F74" s="5276" t="s">
        <v>2304</v>
      </c>
      <c r="G74" s="5276" t="s">
        <v>28</v>
      </c>
      <c r="H74" s="5276" t="s">
        <v>28</v>
      </c>
      <c r="I74" s="5276" t="s">
        <v>912</v>
      </c>
    </row>
    <row customHeight="1" ht="11.25">
      <c r="A75" s="5276" t="s">
        <v>2256</v>
      </c>
      <c r="B75" s="5276" t="s">
        <v>16</v>
      </c>
      <c r="C75" s="5276" t="s">
        <v>2407</v>
      </c>
      <c r="D75" s="5276" t="s">
        <v>2408</v>
      </c>
      <c r="E75" s="5276" t="s">
        <v>2409</v>
      </c>
      <c r="F75" s="5276" t="s">
        <v>2410</v>
      </c>
      <c r="G75" s="5276" t="s">
        <v>28</v>
      </c>
      <c r="H75" s="5276" t="s">
        <v>28</v>
      </c>
      <c r="I75" s="5276" t="s">
        <v>912</v>
      </c>
    </row>
    <row customHeight="1" ht="11.25">
      <c r="A76" s="5276" t="s">
        <v>2256</v>
      </c>
      <c r="B76" s="5276" t="s">
        <v>16</v>
      </c>
      <c r="C76" s="5276" t="s">
        <v>2411</v>
      </c>
      <c r="D76" s="5276" t="s">
        <v>2412</v>
      </c>
      <c r="E76" s="5276" t="s">
        <v>2413</v>
      </c>
      <c r="F76" s="5276" t="s">
        <v>2349</v>
      </c>
      <c r="G76" s="5276" t="s">
        <v>2414</v>
      </c>
      <c r="H76" s="5276" t="s">
        <v>28</v>
      </c>
      <c r="I76" s="5276" t="s">
        <v>912</v>
      </c>
    </row>
    <row customHeight="1" ht="11.25">
      <c r="A77" s="5276" t="s">
        <v>2256</v>
      </c>
      <c r="B77" s="5276" t="s">
        <v>16</v>
      </c>
      <c r="C77" s="5276" t="s">
        <v>2415</v>
      </c>
      <c r="D77" s="5276" t="s">
        <v>2416</v>
      </c>
      <c r="E77" s="5276" t="s">
        <v>2417</v>
      </c>
      <c r="F77" s="5276" t="s">
        <v>2358</v>
      </c>
      <c r="G77" s="5276" t="s">
        <v>28</v>
      </c>
      <c r="H77" s="5276" t="s">
        <v>28</v>
      </c>
      <c r="I77" s="5276" t="s">
        <v>912</v>
      </c>
    </row>
    <row customHeight="1" ht="11.25">
      <c r="A78" s="5276" t="s">
        <v>2256</v>
      </c>
      <c r="B78" s="5276" t="s">
        <v>16</v>
      </c>
      <c r="C78" s="5276" t="s">
        <v>2418</v>
      </c>
      <c r="D78" s="5276" t="s">
        <v>2419</v>
      </c>
      <c r="E78" s="5276" t="s">
        <v>2420</v>
      </c>
      <c r="F78" s="5276" t="s">
        <v>2328</v>
      </c>
      <c r="G78" s="5276" t="s">
        <v>28</v>
      </c>
      <c r="H78" s="5276" t="s">
        <v>28</v>
      </c>
      <c r="I78" s="5276" t="s">
        <v>912</v>
      </c>
    </row>
    <row customHeight="1" ht="11.25">
      <c r="A79" s="5276" t="s">
        <v>2256</v>
      </c>
      <c r="B79" s="5276" t="s">
        <v>16</v>
      </c>
      <c r="C79" s="5276" t="s">
        <v>2274</v>
      </c>
      <c r="D79" s="5276" t="s">
        <v>2275</v>
      </c>
      <c r="E79" s="5276" t="s">
        <v>2276</v>
      </c>
      <c r="F79" s="5276" t="s">
        <v>2277</v>
      </c>
      <c r="G79" s="5276" t="s">
        <v>2278</v>
      </c>
      <c r="H79" s="5276" t="s">
        <v>28</v>
      </c>
      <c r="I79" s="5276" t="s">
        <v>912</v>
      </c>
    </row>
    <row customHeight="1" ht="11.25">
      <c r="A80" s="5276" t="s">
        <v>2256</v>
      </c>
      <c r="B80" s="5276" t="s">
        <v>16</v>
      </c>
      <c r="C80" s="5276" t="s">
        <v>2279</v>
      </c>
      <c r="D80" s="5276" t="s">
        <v>2280</v>
      </c>
      <c r="E80" s="5276" t="s">
        <v>2281</v>
      </c>
      <c r="F80" s="5276" t="s">
        <v>2282</v>
      </c>
      <c r="G80" s="5276" t="s">
        <v>28</v>
      </c>
      <c r="H80" s="5276" t="s">
        <v>28</v>
      </c>
      <c r="I80" s="5276" t="s">
        <v>912</v>
      </c>
    </row>
    <row customHeight="1" ht="11.25">
      <c r="A81" s="5276" t="s">
        <v>2256</v>
      </c>
      <c r="B81" s="5276" t="s">
        <v>16</v>
      </c>
      <c r="C81" s="5276" t="s">
        <v>2421</v>
      </c>
      <c r="D81" s="5276" t="s">
        <v>2422</v>
      </c>
      <c r="E81" s="5276" t="s">
        <v>2423</v>
      </c>
      <c r="F81" s="5276" t="s">
        <v>2424</v>
      </c>
      <c r="G81" s="5276" t="s">
        <v>28</v>
      </c>
      <c r="H81" s="5276" t="s">
        <v>28</v>
      </c>
      <c r="I81" s="5276" t="s">
        <v>912</v>
      </c>
    </row>
    <row customHeight="1" ht="11.25">
      <c r="A82" s="5276" t="s">
        <v>2256</v>
      </c>
      <c r="B82" s="5276" t="s">
        <v>16</v>
      </c>
      <c r="C82" s="5276" t="s">
        <v>2425</v>
      </c>
      <c r="D82" s="5276" t="s">
        <v>2426</v>
      </c>
      <c r="E82" s="5276" t="s">
        <v>2427</v>
      </c>
      <c r="F82" s="5276" t="s">
        <v>2428</v>
      </c>
      <c r="G82" s="5276" t="s">
        <v>28</v>
      </c>
      <c r="H82" s="5276" t="s">
        <v>28</v>
      </c>
      <c r="I82" s="5276" t="s">
        <v>912</v>
      </c>
    </row>
    <row customHeight="1" ht="11.25">
      <c r="A83" s="5276" t="s">
        <v>2256</v>
      </c>
      <c r="B83" s="5276" t="s">
        <v>16</v>
      </c>
      <c r="C83" s="5276" t="s">
        <v>2287</v>
      </c>
      <c r="D83" s="5276" t="s">
        <v>2288</v>
      </c>
      <c r="E83" s="5276" t="s">
        <v>2289</v>
      </c>
      <c r="F83" s="5276" t="s">
        <v>2290</v>
      </c>
      <c r="G83" s="5276" t="s">
        <v>28</v>
      </c>
      <c r="H83" s="5276" t="s">
        <v>28</v>
      </c>
      <c r="I83" s="5276" t="s">
        <v>912</v>
      </c>
    </row>
    <row customHeight="1" ht="11.25">
      <c r="A84" s="5276" t="s">
        <v>2256</v>
      </c>
      <c r="B84" s="5276" t="s">
        <v>16</v>
      </c>
      <c r="C84" s="5276" t="s">
        <v>2432</v>
      </c>
      <c r="D84" s="5276" t="s">
        <v>2433</v>
      </c>
      <c r="E84" s="5276" t="s">
        <v>2434</v>
      </c>
      <c r="F84" s="5276" t="s">
        <v>2354</v>
      </c>
      <c r="G84" s="5276" t="s">
        <v>28</v>
      </c>
      <c r="H84" s="5276" t="s">
        <v>28</v>
      </c>
      <c r="I84" s="5276" t="s">
        <v>912</v>
      </c>
    </row>
    <row customHeight="1" ht="11.25">
      <c r="A85" s="5276" t="s">
        <v>2256</v>
      </c>
      <c r="B85" s="5276" t="s">
        <v>16</v>
      </c>
      <c r="C85" s="5276" t="s">
        <v>2435</v>
      </c>
      <c r="D85" s="5276" t="s">
        <v>2436</v>
      </c>
      <c r="E85" s="5276" t="s">
        <v>2437</v>
      </c>
      <c r="F85" s="5276" t="s">
        <v>2299</v>
      </c>
      <c r="G85" s="5276" t="s">
        <v>28</v>
      </c>
      <c r="H85" s="5276" t="s">
        <v>28</v>
      </c>
      <c r="I85" s="5276" t="s">
        <v>912</v>
      </c>
    </row>
    <row customHeight="1" ht="11.25">
      <c r="A86" s="5276" t="s">
        <v>2256</v>
      </c>
      <c r="B86" s="5276" t="s">
        <v>16</v>
      </c>
      <c r="C86" s="5276" t="s">
        <v>2438</v>
      </c>
      <c r="D86" s="5276" t="s">
        <v>2439</v>
      </c>
      <c r="E86" s="5276" t="s">
        <v>2440</v>
      </c>
      <c r="F86" s="5276" t="s">
        <v>2441</v>
      </c>
      <c r="G86" s="5276" t="s">
        <v>28</v>
      </c>
      <c r="H86" s="5276" t="s">
        <v>28</v>
      </c>
      <c r="I86" s="5276" t="s">
        <v>912</v>
      </c>
    </row>
    <row customHeight="1" ht="11.25">
      <c r="A87" s="5276" t="s">
        <v>2256</v>
      </c>
      <c r="B87" s="5276" t="s">
        <v>16</v>
      </c>
      <c r="C87" s="5276" t="s">
        <v>2442</v>
      </c>
      <c r="D87" s="5276" t="s">
        <v>2443</v>
      </c>
      <c r="E87" s="5276" t="s">
        <v>2444</v>
      </c>
      <c r="F87" s="5276" t="s">
        <v>2445</v>
      </c>
      <c r="G87" s="5276" t="s">
        <v>2446</v>
      </c>
      <c r="H87" s="5276" t="s">
        <v>28</v>
      </c>
      <c r="I87" s="5276" t="s">
        <v>912</v>
      </c>
    </row>
    <row customHeight="1" ht="11.25">
      <c r="A88" s="5276" t="s">
        <v>2256</v>
      </c>
      <c r="B88" s="5276" t="s">
        <v>16</v>
      </c>
      <c r="C88" s="5276" t="s">
        <v>2450</v>
      </c>
      <c r="D88" s="5276" t="s">
        <v>2451</v>
      </c>
      <c r="E88" s="5276" t="s">
        <v>2452</v>
      </c>
      <c r="F88" s="5276" t="s">
        <v>2270</v>
      </c>
      <c r="G88" s="5276" t="s">
        <v>2278</v>
      </c>
      <c r="H88" s="5276" t="s">
        <v>28</v>
      </c>
      <c r="I88" s="5276" t="s">
        <v>912</v>
      </c>
    </row>
    <row customHeight="1" ht="11.25">
      <c r="A89" s="5276" t="s">
        <v>2256</v>
      </c>
      <c r="B89" s="5276" t="s">
        <v>16</v>
      </c>
      <c r="C89" s="5276" t="s">
        <v>2334</v>
      </c>
      <c r="D89" s="5276" t="s">
        <v>2335</v>
      </c>
      <c r="E89" s="5276" t="s">
        <v>2336</v>
      </c>
      <c r="F89" s="5276" t="s">
        <v>2290</v>
      </c>
      <c r="G89" s="5276" t="s">
        <v>2337</v>
      </c>
      <c r="H89" s="5276" t="s">
        <v>28</v>
      </c>
      <c r="I89" s="5276" t="s">
        <v>912</v>
      </c>
    </row>
    <row customHeight="1" ht="11.25">
      <c r="A90" s="5276" t="s">
        <v>2256</v>
      </c>
      <c r="B90" s="5276" t="s">
        <v>16</v>
      </c>
      <c r="C90" s="5276" t="s">
        <v>2376</v>
      </c>
      <c r="D90" s="5276" t="s">
        <v>2377</v>
      </c>
      <c r="E90" s="5276" t="s">
        <v>2378</v>
      </c>
      <c r="F90" s="5276" t="s">
        <v>2379</v>
      </c>
      <c r="G90" s="5276" t="s">
        <v>2380</v>
      </c>
      <c r="H90" s="5276" t="s">
        <v>28</v>
      </c>
      <c r="I90" s="5276" t="s">
        <v>912</v>
      </c>
    </row>
    <row customHeight="1" ht="11.25">
      <c r="A91" s="5276" t="s">
        <v>2256</v>
      </c>
      <c r="B91" s="5276" t="s">
        <v>16</v>
      </c>
      <c r="C91" s="5276" t="s">
        <v>28</v>
      </c>
      <c r="D91" s="5276" t="s">
        <v>2272</v>
      </c>
      <c r="E91" s="5276" t="s">
        <v>2273</v>
      </c>
      <c r="F91" s="5276" t="s">
        <v>2270</v>
      </c>
      <c r="G91" s="5276" t="s">
        <v>28</v>
      </c>
      <c r="H91" s="5276" t="s">
        <v>28</v>
      </c>
      <c r="I91" s="5276" t="s">
        <v>1630</v>
      </c>
    </row>
    <row customHeight="1" ht="11.25">
      <c r="A92" s="5276" t="s">
        <v>2256</v>
      </c>
      <c r="B92" s="5276" t="s">
        <v>16</v>
      </c>
      <c r="C92" s="5276" t="s">
        <v>2453</v>
      </c>
      <c r="D92" s="5276" t="s">
        <v>2454</v>
      </c>
      <c r="E92" s="5276" t="s">
        <v>2455</v>
      </c>
      <c r="F92" s="5276" t="s">
        <v>2270</v>
      </c>
      <c r="G92" s="5276" t="s">
        <v>2456</v>
      </c>
      <c r="H92" s="5276" t="s">
        <v>28</v>
      </c>
      <c r="I92" s="5276" t="s">
        <v>1630</v>
      </c>
    </row>
    <row customHeight="1" ht="11.25">
      <c r="A93" s="5276" t="s">
        <v>2256</v>
      </c>
      <c r="B93" s="5276" t="s">
        <v>16</v>
      </c>
      <c r="C93" s="5276" t="s">
        <v>2457</v>
      </c>
      <c r="D93" s="5276" t="s">
        <v>2458</v>
      </c>
      <c r="E93" s="5276" t="s">
        <v>2459</v>
      </c>
      <c r="F93" s="5276" t="s">
        <v>581</v>
      </c>
      <c r="G93" s="5276" t="s">
        <v>2456</v>
      </c>
      <c r="H93" s="5276" t="s">
        <v>28</v>
      </c>
      <c r="I93" s="5276" t="s">
        <v>1630</v>
      </c>
    </row>
    <row customHeight="1" ht="11.25">
      <c r="A94" s="5276" t="s">
        <v>2256</v>
      </c>
      <c r="B94" s="5276" t="s">
        <v>16</v>
      </c>
      <c r="C94" s="5276" t="s">
        <v>2400</v>
      </c>
      <c r="D94" s="5276" t="s">
        <v>2401</v>
      </c>
      <c r="E94" s="5276" t="s">
        <v>2402</v>
      </c>
      <c r="F94" s="5276" t="s">
        <v>2358</v>
      </c>
      <c r="G94" s="5276" t="s">
        <v>2403</v>
      </c>
      <c r="H94" s="5276" t="s">
        <v>28</v>
      </c>
      <c r="I94" s="5276" t="s">
        <v>1630</v>
      </c>
    </row>
    <row customHeight="1" ht="11.25">
      <c r="A95" s="5276" t="s">
        <v>2256</v>
      </c>
      <c r="B95" s="5276" t="s">
        <v>16</v>
      </c>
      <c r="C95" s="5276" t="s">
        <v>2274</v>
      </c>
      <c r="D95" s="5276" t="s">
        <v>2275</v>
      </c>
      <c r="E95" s="5276" t="s">
        <v>2276</v>
      </c>
      <c r="F95" s="5276" t="s">
        <v>2277</v>
      </c>
      <c r="G95" s="5276" t="s">
        <v>2278</v>
      </c>
      <c r="H95" s="5276" t="s">
        <v>28</v>
      </c>
      <c r="I95" s="5276" t="s">
        <v>1630</v>
      </c>
    </row>
    <row customHeight="1" ht="11.25">
      <c r="A96" s="5276" t="s">
        <v>2256</v>
      </c>
      <c r="B96" s="5276" t="s">
        <v>16</v>
      </c>
      <c r="C96" s="5276" t="s">
        <v>2283</v>
      </c>
      <c r="D96" s="5276" t="s">
        <v>2284</v>
      </c>
      <c r="E96" s="5276" t="s">
        <v>2285</v>
      </c>
      <c r="F96" s="5276" t="s">
        <v>2277</v>
      </c>
      <c r="G96" s="5276" t="s">
        <v>2286</v>
      </c>
      <c r="H96" s="5276" t="s">
        <v>28</v>
      </c>
      <c r="I96" s="5276" t="s">
        <v>1630</v>
      </c>
    </row>
    <row customHeight="1" ht="11.25">
      <c r="A97" s="5276" t="s">
        <v>2256</v>
      </c>
      <c r="B97" s="5276" t="s">
        <v>16</v>
      </c>
      <c r="C97" s="5276" t="s">
        <v>2425</v>
      </c>
      <c r="D97" s="5276" t="s">
        <v>2426</v>
      </c>
      <c r="E97" s="5276" t="s">
        <v>2427</v>
      </c>
      <c r="F97" s="5276" t="s">
        <v>2428</v>
      </c>
      <c r="G97" s="5276" t="s">
        <v>28</v>
      </c>
      <c r="H97" s="5276" t="s">
        <v>28</v>
      </c>
      <c r="I97" s="5276" t="s">
        <v>1630</v>
      </c>
    </row>
    <row customHeight="1" ht="11.25">
      <c r="A98" s="5276" t="s">
        <v>2256</v>
      </c>
      <c r="B98" s="5276" t="s">
        <v>16</v>
      </c>
      <c r="C98" s="5276" t="s">
        <v>2287</v>
      </c>
      <c r="D98" s="5276" t="s">
        <v>2288</v>
      </c>
      <c r="E98" s="5276" t="s">
        <v>2289</v>
      </c>
      <c r="F98" s="5276" t="s">
        <v>2290</v>
      </c>
      <c r="G98" s="5276" t="s">
        <v>28</v>
      </c>
      <c r="H98" s="5276" t="s">
        <v>28</v>
      </c>
      <c r="I98" s="5276" t="s">
        <v>1630</v>
      </c>
    </row>
    <row customHeight="1" ht="11.25">
      <c r="A99" s="5276" t="s">
        <v>2256</v>
      </c>
      <c r="B99" s="5276" t="s">
        <v>16</v>
      </c>
      <c r="C99" s="5276" t="s">
        <v>2429</v>
      </c>
      <c r="D99" s="5276" t="s">
        <v>2430</v>
      </c>
      <c r="E99" s="5276" t="s">
        <v>2431</v>
      </c>
      <c r="F99" s="5276" t="s">
        <v>2424</v>
      </c>
      <c r="G99" s="5276" t="s">
        <v>28</v>
      </c>
      <c r="H99" s="5276" t="s">
        <v>28</v>
      </c>
      <c r="I99" s="5276" t="s">
        <v>1630</v>
      </c>
    </row>
    <row customHeight="1" ht="11.25">
      <c r="A100" s="5276" t="s">
        <v>2256</v>
      </c>
      <c r="B100" s="5276" t="s">
        <v>16</v>
      </c>
      <c r="C100" s="5276" t="s">
        <v>2460</v>
      </c>
      <c r="D100" s="5276" t="s">
        <v>2461</v>
      </c>
      <c r="E100" s="5276" t="s">
        <v>2293</v>
      </c>
      <c r="F100" s="5276" t="s">
        <v>2277</v>
      </c>
      <c r="G100" s="5276" t="s">
        <v>28</v>
      </c>
      <c r="H100" s="5276" t="s">
        <v>28</v>
      </c>
      <c r="I100" s="5276" t="s">
        <v>1630</v>
      </c>
    </row>
    <row customHeight="1" ht="11.25">
      <c r="A101" s="5276" t="s">
        <v>2256</v>
      </c>
      <c r="B101" s="5276" t="s">
        <v>16</v>
      </c>
      <c r="C101" s="5276" t="s">
        <v>2301</v>
      </c>
      <c r="D101" s="5276" t="s">
        <v>2302</v>
      </c>
      <c r="E101" s="5276" t="s">
        <v>2303</v>
      </c>
      <c r="F101" s="5276" t="s">
        <v>2304</v>
      </c>
      <c r="G101" s="5276" t="s">
        <v>2305</v>
      </c>
      <c r="H101" s="5276" t="s">
        <v>28</v>
      </c>
      <c r="I101" s="5276" t="s">
        <v>1630</v>
      </c>
    </row>
    <row customHeight="1" ht="11.25">
      <c r="A102" s="5276" t="s">
        <v>2256</v>
      </c>
      <c r="B102" s="5276" t="s">
        <v>16</v>
      </c>
      <c r="C102" s="5276" t="s">
        <v>2462</v>
      </c>
      <c r="D102" s="5276" t="s">
        <v>2463</v>
      </c>
      <c r="E102" s="5276" t="s">
        <v>2464</v>
      </c>
      <c r="F102" s="5276" t="s">
        <v>2410</v>
      </c>
      <c r="G102" s="5276" t="s">
        <v>28</v>
      </c>
      <c r="H102" s="5276" t="s">
        <v>28</v>
      </c>
      <c r="I102" s="5276" t="s">
        <v>1630</v>
      </c>
    </row>
    <row customHeight="1" ht="11.25">
      <c r="A103" s="5276" t="s">
        <v>2256</v>
      </c>
      <c r="B103" s="5276" t="s">
        <v>16</v>
      </c>
      <c r="C103" s="5276" t="s">
        <v>2442</v>
      </c>
      <c r="D103" s="5276" t="s">
        <v>2443</v>
      </c>
      <c r="E103" s="5276" t="s">
        <v>2444</v>
      </c>
      <c r="F103" s="5276" t="s">
        <v>2445</v>
      </c>
      <c r="G103" s="5276" t="s">
        <v>2446</v>
      </c>
      <c r="H103" s="5276" t="s">
        <v>28</v>
      </c>
      <c r="I103" s="5276" t="s">
        <v>1630</v>
      </c>
    </row>
    <row customHeight="1" ht="11.25">
      <c r="A104" s="5276" t="s">
        <v>2256</v>
      </c>
      <c r="B104" s="5276" t="s">
        <v>16</v>
      </c>
      <c r="C104" s="5276" t="s">
        <v>2465</v>
      </c>
      <c r="D104" s="5276" t="s">
        <v>2466</v>
      </c>
      <c r="E104" s="5276" t="s">
        <v>2467</v>
      </c>
      <c r="F104" s="5276" t="s">
        <v>2299</v>
      </c>
      <c r="G104" s="5276" t="s">
        <v>2468</v>
      </c>
      <c r="H104" s="5276" t="s">
        <v>28</v>
      </c>
      <c r="I104" s="5276" t="s">
        <v>1630</v>
      </c>
    </row>
    <row customHeight="1" ht="11.25">
      <c r="A105" s="5276" t="s">
        <v>2256</v>
      </c>
      <c r="B105" s="5276" t="s">
        <v>16</v>
      </c>
      <c r="C105" s="5276" t="s">
        <v>2469</v>
      </c>
      <c r="D105" s="5276" t="s">
        <v>2470</v>
      </c>
      <c r="E105" s="5276" t="s">
        <v>2471</v>
      </c>
      <c r="F105" s="5276" t="s">
        <v>2349</v>
      </c>
      <c r="G105" s="5276" t="s">
        <v>2472</v>
      </c>
      <c r="H105" s="5276" t="s">
        <v>28</v>
      </c>
      <c r="I105" s="5276" t="s">
        <v>1630</v>
      </c>
    </row>
    <row customHeight="1" ht="11.25">
      <c r="A106" s="5276" t="s">
        <v>2256</v>
      </c>
      <c r="B106" s="5276" t="s">
        <v>16</v>
      </c>
      <c r="C106" s="5276" t="s">
        <v>2334</v>
      </c>
      <c r="D106" s="5276" t="s">
        <v>2335</v>
      </c>
      <c r="E106" s="5276" t="s">
        <v>2336</v>
      </c>
      <c r="F106" s="5276" t="s">
        <v>2290</v>
      </c>
      <c r="G106" s="5276" t="s">
        <v>2337</v>
      </c>
      <c r="H106" s="5276" t="s">
        <v>28</v>
      </c>
      <c r="I106" s="5276" t="s">
        <v>1630</v>
      </c>
    </row>
    <row customHeight="1" ht="11.25">
      <c r="A107" s="5276" t="s">
        <v>2256</v>
      </c>
      <c r="B107" s="5276" t="s">
        <v>16</v>
      </c>
      <c r="C107" s="5276" t="s">
        <v>2473</v>
      </c>
      <c r="D107" s="5276" t="s">
        <v>2474</v>
      </c>
      <c r="E107" s="5276" t="s">
        <v>2475</v>
      </c>
      <c r="F107" s="5276" t="s">
        <v>2270</v>
      </c>
      <c r="G107" s="5276" t="s">
        <v>28</v>
      </c>
      <c r="H107" s="5276" t="s">
        <v>28</v>
      </c>
      <c r="I107" s="5276" t="s">
        <v>1630</v>
      </c>
    </row>
    <row customHeight="1" ht="11.25">
      <c r="A108" s="5276" t="s">
        <v>2256</v>
      </c>
      <c r="B108" s="5276" t="s">
        <v>16</v>
      </c>
      <c r="C108" s="5276" t="s">
        <v>2476</v>
      </c>
      <c r="D108" s="5276" t="s">
        <v>2477</v>
      </c>
      <c r="E108" s="5276" t="s">
        <v>2478</v>
      </c>
      <c r="F108" s="5276" t="s">
        <v>2358</v>
      </c>
      <c r="G108" s="5276" t="s">
        <v>28</v>
      </c>
      <c r="H108" s="5276" t="s">
        <v>28</v>
      </c>
      <c r="I108" s="5276" t="s">
        <v>1630</v>
      </c>
    </row>
    <row customHeight="1" ht="11.25">
      <c r="A109" s="5276" t="s">
        <v>2256</v>
      </c>
      <c r="B109" s="5276" t="s">
        <v>16</v>
      </c>
      <c r="C109" s="5276" t="s">
        <v>2479</v>
      </c>
      <c r="D109" s="5276" t="s">
        <v>2480</v>
      </c>
      <c r="E109" s="5276" t="s">
        <v>2481</v>
      </c>
      <c r="F109" s="5276" t="s">
        <v>2299</v>
      </c>
      <c r="G109" s="5276" t="s">
        <v>28</v>
      </c>
      <c r="H109" s="5276" t="s">
        <v>28</v>
      </c>
      <c r="I109" s="5276"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4CD43-47B4-2ABD-0B0A-6480C5F905B6}" mc:Ignorable="x14ac xr xr2 xr3">
  <sheetPr>
    <tabColor rgb="FFFFCC99"/>
  </sheetPr>
  <dimension ref="A1:G236"/>
  <sheetViews>
    <sheetView topLeftCell="A1" showGridLines="0" workbookViewId="0">
      <selection activeCell="A1" sqref="A1"/>
    </sheetView>
  </sheetViews>
  <sheetFormatPr customHeight="1" defaultRowHeight="11.25"/>
  <cols>
    <col min="1" max="1" style="2910" width="9.140625"/>
  </cols>
  <sheetData>
    <row customHeight="1" ht="11.25">
      <c r="A1" s="429" t="s">
        <v>2482</v>
      </c>
      <c r="B1" s="118" t="s">
        <v>2483</v>
      </c>
      <c r="C1" s="118" t="s">
        <v>2484</v>
      </c>
      <c r="D1" s="118" t="s">
        <v>2485</v>
      </c>
      <c r="E1" s="0" t="s">
        <v>2486</v>
      </c>
      <c r="F1" s="0" t="s">
        <v>2487</v>
      </c>
      <c r="G1" s="0" t="s">
        <v>2488</v>
      </c>
    </row>
    <row customHeight="1" ht="11.25">
      <c r="A2" s="429" t="s">
        <v>16</v>
      </c>
      <c r="B2" s="0" t="s">
        <v>2489</v>
      </c>
      <c r="C2" s="0" t="s">
        <v>2490</v>
      </c>
      <c r="D2" s="0" t="s">
        <v>2489</v>
      </c>
      <c r="E2" s="0" t="s">
        <v>2490</v>
      </c>
      <c r="F2" s="0" t="s">
        <v>2491</v>
      </c>
      <c r="G2" s="0" t="s">
        <v>115</v>
      </c>
    </row>
    <row customHeight="1" ht="11.25">
      <c r="A3" s="429" t="s">
        <v>16</v>
      </c>
      <c r="B3" s="0" t="s">
        <v>2489</v>
      </c>
      <c r="C3" s="0" t="s">
        <v>2490</v>
      </c>
      <c r="D3" s="0" t="s">
        <v>2492</v>
      </c>
      <c r="E3" s="0" t="s">
        <v>2493</v>
      </c>
      <c r="F3" s="0" t="s">
        <v>2494</v>
      </c>
      <c r="G3" s="0" t="s">
        <v>102</v>
      </c>
    </row>
    <row customHeight="1" ht="11.25">
      <c r="A4" s="429" t="s">
        <v>16</v>
      </c>
      <c r="B4" s="0" t="s">
        <v>2489</v>
      </c>
      <c r="C4" s="0" t="s">
        <v>2490</v>
      </c>
      <c r="D4" s="0" t="s">
        <v>2492</v>
      </c>
      <c r="E4" s="0" t="s">
        <v>2495</v>
      </c>
      <c r="F4" s="0" t="s">
        <v>2496</v>
      </c>
      <c r="G4" s="0" t="s">
        <v>89</v>
      </c>
    </row>
    <row customHeight="1" ht="11.25">
      <c r="A5" s="429" t="s">
        <v>16</v>
      </c>
      <c r="B5" s="0" t="s">
        <v>2489</v>
      </c>
      <c r="C5" s="0" t="s">
        <v>2490</v>
      </c>
      <c r="D5" s="0" t="s">
        <v>2497</v>
      </c>
      <c r="E5" s="0" t="s">
        <v>2498</v>
      </c>
      <c r="F5" s="0" t="s">
        <v>2496</v>
      </c>
      <c r="G5" s="0" t="s">
        <v>90</v>
      </c>
    </row>
    <row customHeight="1" ht="11.25">
      <c r="A6" s="429" t="s">
        <v>16</v>
      </c>
      <c r="B6" s="0" t="s">
        <v>2489</v>
      </c>
      <c r="C6" s="0" t="s">
        <v>2490</v>
      </c>
      <c r="D6" s="0" t="s">
        <v>2499</v>
      </c>
      <c r="E6" s="0" t="s">
        <v>2500</v>
      </c>
      <c r="F6" s="0" t="s">
        <v>2496</v>
      </c>
      <c r="G6" s="0" t="s">
        <v>116</v>
      </c>
    </row>
    <row customHeight="1" ht="11.25">
      <c r="A7" s="429" t="s">
        <v>16</v>
      </c>
      <c r="B7" s="0" t="s">
        <v>2489</v>
      </c>
      <c r="C7" s="0" t="s">
        <v>2490</v>
      </c>
      <c r="D7" s="0" t="s">
        <v>2501</v>
      </c>
      <c r="E7" s="0" t="s">
        <v>2502</v>
      </c>
      <c r="F7" s="0" t="s">
        <v>2496</v>
      </c>
      <c r="G7" s="0" t="s">
        <v>91</v>
      </c>
    </row>
    <row customHeight="1" ht="11.25">
      <c r="A8" s="429" t="s">
        <v>16</v>
      </c>
      <c r="B8" s="0" t="s">
        <v>2489</v>
      </c>
      <c r="C8" s="0" t="s">
        <v>2490</v>
      </c>
      <c r="D8" s="0" t="s">
        <v>2503</v>
      </c>
      <c r="E8" s="0" t="s">
        <v>2504</v>
      </c>
      <c r="F8" s="0" t="s">
        <v>2496</v>
      </c>
      <c r="G8" s="0" t="s">
        <v>92</v>
      </c>
    </row>
    <row customHeight="1" ht="11.25">
      <c r="A9" s="429" t="s">
        <v>16</v>
      </c>
      <c r="B9" s="0" t="s">
        <v>2489</v>
      </c>
      <c r="C9" s="0" t="s">
        <v>2490</v>
      </c>
      <c r="D9" s="0" t="s">
        <v>2505</v>
      </c>
      <c r="E9" s="0" t="s">
        <v>2506</v>
      </c>
      <c r="F9" s="0" t="s">
        <v>2496</v>
      </c>
      <c r="G9" s="0" t="s">
        <v>117</v>
      </c>
    </row>
    <row customHeight="1" ht="11.25">
      <c r="A10" s="429" t="s">
        <v>16</v>
      </c>
      <c r="B10" s="0" t="s">
        <v>2489</v>
      </c>
      <c r="C10" s="0" t="s">
        <v>2490</v>
      </c>
      <c r="D10" s="0" t="s">
        <v>2507</v>
      </c>
      <c r="E10" s="0" t="s">
        <v>2508</v>
      </c>
      <c r="F10" s="0" t="s">
        <v>2496</v>
      </c>
      <c r="G10" s="0" t="s">
        <v>153</v>
      </c>
    </row>
    <row customHeight="1" ht="11.25">
      <c r="A11" s="429" t="s">
        <v>16</v>
      </c>
      <c r="B11" s="0" t="s">
        <v>2489</v>
      </c>
      <c r="C11" s="0" t="s">
        <v>2490</v>
      </c>
      <c r="D11" s="0" t="s">
        <v>2509</v>
      </c>
      <c r="E11" s="0" t="s">
        <v>2510</v>
      </c>
      <c r="F11" s="0" t="s">
        <v>2496</v>
      </c>
      <c r="G11" s="0" t="s">
        <v>154</v>
      </c>
    </row>
    <row customHeight="1" ht="11.25">
      <c r="A12" s="429" t="s">
        <v>16</v>
      </c>
      <c r="B12" s="0" t="s">
        <v>2489</v>
      </c>
      <c r="C12" s="0" t="s">
        <v>2490</v>
      </c>
      <c r="D12" s="0" t="s">
        <v>2511</v>
      </c>
      <c r="E12" s="0" t="s">
        <v>2512</v>
      </c>
      <c r="F12" s="0" t="s">
        <v>2496</v>
      </c>
      <c r="G12" s="0" t="s">
        <v>155</v>
      </c>
    </row>
    <row customHeight="1" ht="11.25">
      <c r="A13" s="429" t="s">
        <v>16</v>
      </c>
      <c r="B13" s="0" t="s">
        <v>2489</v>
      </c>
      <c r="C13" s="0" t="s">
        <v>2490</v>
      </c>
      <c r="D13" s="0" t="s">
        <v>2513</v>
      </c>
      <c r="E13" s="0" t="s">
        <v>2514</v>
      </c>
      <c r="F13" s="0" t="s">
        <v>2496</v>
      </c>
      <c r="G13" s="0" t="s">
        <v>156</v>
      </c>
    </row>
    <row customHeight="1" ht="11.25">
      <c r="A14" s="429" t="s">
        <v>16</v>
      </c>
      <c r="B14" s="0" t="s">
        <v>2489</v>
      </c>
      <c r="C14" s="0" t="s">
        <v>2490</v>
      </c>
      <c r="D14" s="0" t="s">
        <v>2515</v>
      </c>
      <c r="E14" s="0" t="s">
        <v>2516</v>
      </c>
      <c r="F14" s="0" t="s">
        <v>2496</v>
      </c>
      <c r="G14" s="0" t="s">
        <v>157</v>
      </c>
    </row>
    <row customHeight="1" ht="11.25">
      <c r="A15" s="429" t="s">
        <v>16</v>
      </c>
      <c r="B15" s="0" t="s">
        <v>2489</v>
      </c>
      <c r="C15" s="0" t="s">
        <v>2490</v>
      </c>
      <c r="D15" s="0" t="s">
        <v>2517</v>
      </c>
      <c r="E15" s="0" t="s">
        <v>2518</v>
      </c>
      <c r="F15" s="0" t="s">
        <v>2496</v>
      </c>
      <c r="G15" s="0" t="s">
        <v>158</v>
      </c>
    </row>
    <row customHeight="1" ht="11.25">
      <c r="A16" s="429" t="s">
        <v>16</v>
      </c>
      <c r="B16" s="0" t="s">
        <v>2519</v>
      </c>
      <c r="C16" s="0" t="s">
        <v>2520</v>
      </c>
      <c r="D16" s="0" t="s">
        <v>2521</v>
      </c>
      <c r="E16" s="0" t="s">
        <v>2522</v>
      </c>
      <c r="F16" s="0" t="s">
        <v>2496</v>
      </c>
      <c r="G16" s="0" t="s">
        <v>1473</v>
      </c>
    </row>
    <row customHeight="1" ht="11.25">
      <c r="A17" s="429" t="s">
        <v>16</v>
      </c>
      <c r="B17" s="0" t="s">
        <v>2519</v>
      </c>
      <c r="C17" s="0" t="s">
        <v>2520</v>
      </c>
      <c r="D17" s="0" t="s">
        <v>2523</v>
      </c>
      <c r="E17" s="0" t="s">
        <v>2524</v>
      </c>
      <c r="F17" s="0" t="s">
        <v>2496</v>
      </c>
      <c r="G17" s="0" t="s">
        <v>1479</v>
      </c>
    </row>
    <row customHeight="1" ht="11.25">
      <c r="A18" s="429" t="s">
        <v>16</v>
      </c>
      <c r="B18" s="0" t="s">
        <v>2519</v>
      </c>
      <c r="C18" s="0" t="s">
        <v>2520</v>
      </c>
      <c r="D18" s="0" t="s">
        <v>2525</v>
      </c>
      <c r="E18" s="0" t="s">
        <v>2526</v>
      </c>
      <c r="F18" s="0" t="s">
        <v>2496</v>
      </c>
      <c r="G18" s="0" t="s">
        <v>1491</v>
      </c>
    </row>
    <row customHeight="1" ht="11.25">
      <c r="A19" s="429" t="s">
        <v>16</v>
      </c>
      <c r="B19" s="0" t="s">
        <v>2519</v>
      </c>
      <c r="C19" s="0" t="s">
        <v>2520</v>
      </c>
      <c r="D19" s="0" t="s">
        <v>2519</v>
      </c>
      <c r="E19" s="0" t="s">
        <v>2520</v>
      </c>
      <c r="F19" s="0" t="s">
        <v>2491</v>
      </c>
      <c r="G19" s="0" t="s">
        <v>1505</v>
      </c>
    </row>
    <row customHeight="1" ht="11.25">
      <c r="A20" s="429" t="s">
        <v>16</v>
      </c>
      <c r="B20" s="0" t="s">
        <v>2519</v>
      </c>
      <c r="C20" s="0" t="s">
        <v>2520</v>
      </c>
      <c r="D20" s="0" t="s">
        <v>2527</v>
      </c>
      <c r="E20" s="0" t="s">
        <v>2528</v>
      </c>
      <c r="F20" s="0" t="s">
        <v>2496</v>
      </c>
      <c r="G20" s="0" t="s">
        <v>1517</v>
      </c>
    </row>
    <row customHeight="1" ht="11.25">
      <c r="A21" s="429" t="s">
        <v>16</v>
      </c>
      <c r="B21" s="0" t="s">
        <v>2519</v>
      </c>
      <c r="C21" s="0" t="s">
        <v>2520</v>
      </c>
      <c r="D21" s="0" t="s">
        <v>2529</v>
      </c>
      <c r="E21" s="0" t="s">
        <v>2530</v>
      </c>
      <c r="F21" s="0" t="s">
        <v>2496</v>
      </c>
      <c r="G21" s="0" t="s">
        <v>1526</v>
      </c>
    </row>
    <row customHeight="1" ht="11.25">
      <c r="A22" s="429" t="s">
        <v>16</v>
      </c>
      <c r="B22" s="0" t="s">
        <v>2519</v>
      </c>
      <c r="C22" s="0" t="s">
        <v>2520</v>
      </c>
      <c r="D22" s="0" t="s">
        <v>2531</v>
      </c>
      <c r="E22" s="0" t="s">
        <v>2532</v>
      </c>
      <c r="F22" s="0" t="s">
        <v>2496</v>
      </c>
      <c r="G22" s="0" t="s">
        <v>1542</v>
      </c>
    </row>
    <row customHeight="1" ht="11.25">
      <c r="A23" s="429" t="s">
        <v>16</v>
      </c>
      <c r="B23" s="0" t="s">
        <v>2519</v>
      </c>
      <c r="C23" s="0" t="s">
        <v>2520</v>
      </c>
      <c r="D23" s="0" t="s">
        <v>2533</v>
      </c>
      <c r="E23" s="0" t="s">
        <v>2534</v>
      </c>
      <c r="F23" s="0" t="s">
        <v>2496</v>
      </c>
      <c r="G23" s="0" t="s">
        <v>1549</v>
      </c>
    </row>
    <row customHeight="1" ht="11.25">
      <c r="A24" s="429" t="s">
        <v>16</v>
      </c>
      <c r="B24" s="0" t="s">
        <v>2519</v>
      </c>
      <c r="C24" s="0" t="s">
        <v>2520</v>
      </c>
      <c r="D24" s="0" t="s">
        <v>2535</v>
      </c>
      <c r="E24" s="0" t="s">
        <v>2536</v>
      </c>
      <c r="F24" s="0" t="s">
        <v>2496</v>
      </c>
      <c r="G24" s="0" t="s">
        <v>1557</v>
      </c>
    </row>
    <row customHeight="1" ht="11.25">
      <c r="A25" s="429" t="s">
        <v>16</v>
      </c>
      <c r="B25" s="0" t="s">
        <v>2519</v>
      </c>
      <c r="C25" s="0" t="s">
        <v>2520</v>
      </c>
      <c r="D25" s="0" t="s">
        <v>2537</v>
      </c>
      <c r="E25" s="0" t="s">
        <v>2538</v>
      </c>
      <c r="F25" s="0" t="s">
        <v>2496</v>
      </c>
      <c r="G25" s="0" t="s">
        <v>1564</v>
      </c>
    </row>
    <row customHeight="1" ht="11.25">
      <c r="A26" s="429" t="s">
        <v>16</v>
      </c>
      <c r="B26" s="0" t="s">
        <v>2519</v>
      </c>
      <c r="C26" s="0" t="s">
        <v>2520</v>
      </c>
      <c r="D26" s="0" t="s">
        <v>2539</v>
      </c>
      <c r="E26" s="0" t="s">
        <v>2540</v>
      </c>
      <c r="F26" s="0" t="s">
        <v>2496</v>
      </c>
      <c r="G26" s="0" t="s">
        <v>1568</v>
      </c>
    </row>
    <row customHeight="1" ht="11.25">
      <c r="A27" s="429" t="s">
        <v>16</v>
      </c>
      <c r="B27" s="0" t="s">
        <v>2519</v>
      </c>
      <c r="C27" s="0" t="s">
        <v>2520</v>
      </c>
      <c r="D27" s="0" t="s">
        <v>2541</v>
      </c>
      <c r="E27" s="0" t="s">
        <v>2542</v>
      </c>
      <c r="F27" s="0" t="s">
        <v>2496</v>
      </c>
      <c r="G27" s="0" t="s">
        <v>1573</v>
      </c>
    </row>
    <row customHeight="1" ht="11.25">
      <c r="A28" s="429" t="s">
        <v>16</v>
      </c>
      <c r="B28" s="0" t="s">
        <v>2519</v>
      </c>
      <c r="C28" s="0" t="s">
        <v>2520</v>
      </c>
      <c r="D28" s="0" t="s">
        <v>2543</v>
      </c>
      <c r="E28" s="0" t="s">
        <v>2544</v>
      </c>
      <c r="F28" s="0" t="s">
        <v>2496</v>
      </c>
      <c r="G28" s="0" t="s">
        <v>1581</v>
      </c>
    </row>
    <row customHeight="1" ht="11.25">
      <c r="A29" s="429" t="s">
        <v>16</v>
      </c>
      <c r="B29" s="0" t="s">
        <v>2519</v>
      </c>
      <c r="C29" s="0" t="s">
        <v>2520</v>
      </c>
      <c r="D29" s="0" t="s">
        <v>2545</v>
      </c>
      <c r="E29" s="0" t="s">
        <v>2546</v>
      </c>
      <c r="F29" s="0" t="s">
        <v>2496</v>
      </c>
      <c r="G29" s="0" t="s">
        <v>1583</v>
      </c>
    </row>
    <row customHeight="1" ht="11.25">
      <c r="A30" s="429" t="s">
        <v>16</v>
      </c>
      <c r="B30" s="0" t="s">
        <v>2519</v>
      </c>
      <c r="C30" s="0" t="s">
        <v>2520</v>
      </c>
      <c r="D30" s="0" t="s">
        <v>2547</v>
      </c>
      <c r="E30" s="0" t="s">
        <v>2548</v>
      </c>
      <c r="F30" s="0" t="s">
        <v>2496</v>
      </c>
      <c r="G30" s="0" t="s">
        <v>1586</v>
      </c>
    </row>
    <row customHeight="1" ht="11.25">
      <c r="A31" s="429" t="s">
        <v>16</v>
      </c>
      <c r="B31" s="0" t="s">
        <v>2519</v>
      </c>
      <c r="C31" s="0" t="s">
        <v>2520</v>
      </c>
      <c r="D31" s="0" t="s">
        <v>2549</v>
      </c>
      <c r="E31" s="0" t="s">
        <v>2550</v>
      </c>
      <c r="F31" s="0" t="s">
        <v>2496</v>
      </c>
      <c r="G31" s="0" t="s">
        <v>1592</v>
      </c>
    </row>
    <row customHeight="1" ht="11.25">
      <c r="A32" s="429" t="s">
        <v>16</v>
      </c>
      <c r="B32" s="0" t="s">
        <v>2519</v>
      </c>
      <c r="C32" s="0" t="s">
        <v>2520</v>
      </c>
      <c r="D32" s="0" t="s">
        <v>2551</v>
      </c>
      <c r="E32" s="0" t="s">
        <v>2552</v>
      </c>
      <c r="F32" s="0" t="s">
        <v>2496</v>
      </c>
      <c r="G32" s="0" t="s">
        <v>1594</v>
      </c>
    </row>
    <row customHeight="1" ht="11.25">
      <c r="A33" s="429" t="s">
        <v>16</v>
      </c>
      <c r="B33" s="0" t="s">
        <v>2519</v>
      </c>
      <c r="C33" s="0" t="s">
        <v>2520</v>
      </c>
      <c r="D33" s="0" t="s">
        <v>2553</v>
      </c>
      <c r="E33" s="0" t="s">
        <v>2554</v>
      </c>
      <c r="F33" s="0" t="s">
        <v>2496</v>
      </c>
      <c r="G33" s="0" t="s">
        <v>1596</v>
      </c>
    </row>
    <row customHeight="1" ht="11.25">
      <c r="A34" s="429" t="s">
        <v>16</v>
      </c>
      <c r="B34" s="0" t="s">
        <v>2519</v>
      </c>
      <c r="C34" s="0" t="s">
        <v>2520</v>
      </c>
      <c r="D34" s="0" t="s">
        <v>2555</v>
      </c>
      <c r="E34" s="0" t="s">
        <v>2556</v>
      </c>
      <c r="F34" s="0" t="s">
        <v>2496</v>
      </c>
      <c r="G34" s="0" t="s">
        <v>1598</v>
      </c>
    </row>
    <row customHeight="1" ht="11.25">
      <c r="A35" s="429" t="s">
        <v>16</v>
      </c>
      <c r="B35" s="0" t="s">
        <v>2519</v>
      </c>
      <c r="C35" s="0" t="s">
        <v>2520</v>
      </c>
      <c r="D35" s="0" t="s">
        <v>2557</v>
      </c>
      <c r="E35" s="0" t="s">
        <v>2558</v>
      </c>
      <c r="F35" s="0" t="s">
        <v>2496</v>
      </c>
      <c r="G35" s="0" t="s">
        <v>1603</v>
      </c>
    </row>
    <row customHeight="1" ht="11.25">
      <c r="A36" s="429" t="s">
        <v>16</v>
      </c>
      <c r="B36" s="0" t="s">
        <v>2559</v>
      </c>
      <c r="C36" s="0" t="s">
        <v>2560</v>
      </c>
      <c r="D36" s="0" t="s">
        <v>2561</v>
      </c>
      <c r="E36" s="0" t="s">
        <v>2562</v>
      </c>
      <c r="F36" s="0" t="s">
        <v>2496</v>
      </c>
      <c r="G36" s="0" t="s">
        <v>1608</v>
      </c>
    </row>
    <row customHeight="1" ht="11.25">
      <c r="A37" s="429" t="s">
        <v>16</v>
      </c>
      <c r="B37" s="0" t="s">
        <v>2559</v>
      </c>
      <c r="C37" s="0" t="s">
        <v>2560</v>
      </c>
      <c r="D37" s="0" t="s">
        <v>2563</v>
      </c>
      <c r="E37" s="0" t="s">
        <v>2564</v>
      </c>
      <c r="F37" s="0" t="s">
        <v>2496</v>
      </c>
      <c r="G37" s="0" t="s">
        <v>1612</v>
      </c>
    </row>
    <row customHeight="1" ht="11.25">
      <c r="A38" s="429" t="s">
        <v>16</v>
      </c>
      <c r="B38" s="0" t="s">
        <v>2559</v>
      </c>
      <c r="C38" s="0" t="s">
        <v>2560</v>
      </c>
      <c r="D38" s="0" t="s">
        <v>2565</v>
      </c>
      <c r="E38" s="0" t="s">
        <v>2566</v>
      </c>
      <c r="F38" s="0" t="s">
        <v>2496</v>
      </c>
      <c r="G38" s="0" t="s">
        <v>1620</v>
      </c>
    </row>
    <row customHeight="1" ht="11.25">
      <c r="A39" s="429" t="s">
        <v>16</v>
      </c>
      <c r="B39" s="0" t="s">
        <v>2559</v>
      </c>
      <c r="C39" s="0" t="s">
        <v>2560</v>
      </c>
      <c r="D39" s="0" t="s">
        <v>2567</v>
      </c>
      <c r="E39" s="0" t="s">
        <v>2568</v>
      </c>
      <c r="F39" s="0" t="s">
        <v>2496</v>
      </c>
      <c r="G39" s="0" t="s">
        <v>1626</v>
      </c>
    </row>
    <row customHeight="1" ht="11.25">
      <c r="A40" s="429" t="s">
        <v>16</v>
      </c>
      <c r="B40" s="0" t="s">
        <v>2559</v>
      </c>
      <c r="C40" s="0" t="s">
        <v>2560</v>
      </c>
      <c r="D40" s="0" t="s">
        <v>2559</v>
      </c>
      <c r="E40" s="0" t="s">
        <v>2560</v>
      </c>
      <c r="F40" s="0" t="s">
        <v>2491</v>
      </c>
      <c r="G40" s="0" t="s">
        <v>1631</v>
      </c>
    </row>
    <row customHeight="1" ht="11.25">
      <c r="A41" s="429" t="s">
        <v>16</v>
      </c>
      <c r="B41" s="0" t="s">
        <v>2559</v>
      </c>
      <c r="C41" s="0" t="s">
        <v>2560</v>
      </c>
      <c r="D41" s="0" t="s">
        <v>2569</v>
      </c>
      <c r="E41" s="0" t="s">
        <v>2570</v>
      </c>
      <c r="F41" s="0" t="s">
        <v>2496</v>
      </c>
      <c r="G41" s="0" t="s">
        <v>1635</v>
      </c>
    </row>
    <row customHeight="1" ht="11.25">
      <c r="A42" s="429" t="s">
        <v>16</v>
      </c>
      <c r="B42" s="0" t="s">
        <v>2559</v>
      </c>
      <c r="C42" s="0" t="s">
        <v>2560</v>
      </c>
      <c r="D42" s="0" t="s">
        <v>2571</v>
      </c>
      <c r="E42" s="0" t="s">
        <v>2572</v>
      </c>
      <c r="F42" s="0" t="s">
        <v>2496</v>
      </c>
      <c r="G42" s="0" t="s">
        <v>1638</v>
      </c>
    </row>
    <row customHeight="1" ht="11.25">
      <c r="A43" s="429" t="s">
        <v>16</v>
      </c>
      <c r="B43" s="0" t="s">
        <v>2559</v>
      </c>
      <c r="C43" s="0" t="s">
        <v>2560</v>
      </c>
      <c r="D43" s="0" t="s">
        <v>2573</v>
      </c>
      <c r="E43" s="0" t="s">
        <v>2574</v>
      </c>
      <c r="F43" s="0" t="s">
        <v>2496</v>
      </c>
      <c r="G43" s="0" t="s">
        <v>1645</v>
      </c>
    </row>
    <row customHeight="1" ht="11.25">
      <c r="A44" s="429" t="s">
        <v>16</v>
      </c>
      <c r="B44" s="0" t="s">
        <v>2559</v>
      </c>
      <c r="C44" s="0" t="s">
        <v>2560</v>
      </c>
      <c r="D44" s="0" t="s">
        <v>2575</v>
      </c>
      <c r="E44" s="0" t="s">
        <v>2576</v>
      </c>
      <c r="F44" s="0" t="s">
        <v>2496</v>
      </c>
      <c r="G44" s="0" t="s">
        <v>1654</v>
      </c>
    </row>
    <row customHeight="1" ht="11.25">
      <c r="A45" s="429" t="s">
        <v>16</v>
      </c>
      <c r="B45" s="0" t="s">
        <v>2559</v>
      </c>
      <c r="C45" s="0" t="s">
        <v>2560</v>
      </c>
      <c r="D45" s="0" t="s">
        <v>2577</v>
      </c>
      <c r="E45" s="0" t="s">
        <v>2578</v>
      </c>
      <c r="F45" s="0" t="s">
        <v>2496</v>
      </c>
      <c r="G45" s="0" t="s">
        <v>1659</v>
      </c>
    </row>
    <row customHeight="1" ht="11.25">
      <c r="A46" s="429" t="s">
        <v>16</v>
      </c>
      <c r="B46" s="0" t="s">
        <v>2559</v>
      </c>
      <c r="C46" s="0" t="s">
        <v>2560</v>
      </c>
      <c r="D46" s="0" t="s">
        <v>2579</v>
      </c>
      <c r="E46" s="0" t="s">
        <v>2580</v>
      </c>
      <c r="F46" s="0" t="s">
        <v>2496</v>
      </c>
      <c r="G46" s="0" t="s">
        <v>1663</v>
      </c>
    </row>
    <row customHeight="1" ht="11.25">
      <c r="A47" s="429" t="s">
        <v>16</v>
      </c>
      <c r="B47" s="0" t="s">
        <v>2559</v>
      </c>
      <c r="C47" s="0" t="s">
        <v>2560</v>
      </c>
      <c r="D47" s="0" t="s">
        <v>2581</v>
      </c>
      <c r="E47" s="0" t="s">
        <v>2582</v>
      </c>
      <c r="F47" s="0" t="s">
        <v>2496</v>
      </c>
      <c r="G47" s="0" t="s">
        <v>1669</v>
      </c>
    </row>
    <row customHeight="1" ht="11.25">
      <c r="A48" s="429" t="s">
        <v>16</v>
      </c>
      <c r="B48" s="0" t="s">
        <v>2559</v>
      </c>
      <c r="C48" s="0" t="s">
        <v>2560</v>
      </c>
      <c r="D48" s="0" t="s">
        <v>2583</v>
      </c>
      <c r="E48" s="0" t="s">
        <v>2584</v>
      </c>
      <c r="F48" s="0" t="s">
        <v>2496</v>
      </c>
      <c r="G48" s="0" t="s">
        <v>1674</v>
      </c>
    </row>
    <row customHeight="1" ht="11.25">
      <c r="A49" s="429" t="s">
        <v>16</v>
      </c>
      <c r="B49" s="0" t="s">
        <v>2559</v>
      </c>
      <c r="C49" s="0" t="s">
        <v>2560</v>
      </c>
      <c r="D49" s="0" t="s">
        <v>2585</v>
      </c>
      <c r="E49" s="0" t="s">
        <v>2586</v>
      </c>
      <c r="F49" s="0" t="s">
        <v>2496</v>
      </c>
      <c r="G49" s="0" t="s">
        <v>1677</v>
      </c>
    </row>
    <row customHeight="1" ht="11.25">
      <c r="A50" s="429" t="s">
        <v>16</v>
      </c>
      <c r="B50" s="0" t="s">
        <v>2559</v>
      </c>
      <c r="C50" s="0" t="s">
        <v>2560</v>
      </c>
      <c r="D50" s="0" t="s">
        <v>2587</v>
      </c>
      <c r="E50" s="0" t="s">
        <v>2588</v>
      </c>
      <c r="F50" s="0" t="s">
        <v>2496</v>
      </c>
      <c r="G50" s="0" t="s">
        <v>1680</v>
      </c>
    </row>
    <row customHeight="1" ht="11.25">
      <c r="A51" s="429" t="s">
        <v>16</v>
      </c>
      <c r="B51" s="0" t="s">
        <v>2559</v>
      </c>
      <c r="C51" s="0" t="s">
        <v>2560</v>
      </c>
      <c r="D51" s="0" t="s">
        <v>2589</v>
      </c>
      <c r="E51" s="0" t="s">
        <v>2590</v>
      </c>
      <c r="F51" s="0" t="s">
        <v>2496</v>
      </c>
      <c r="G51" s="0" t="s">
        <v>1685</v>
      </c>
    </row>
    <row customHeight="1" ht="11.25">
      <c r="A52" s="429" t="s">
        <v>16</v>
      </c>
      <c r="B52" s="0" t="s">
        <v>99</v>
      </c>
      <c r="C52" s="0" t="s">
        <v>2591</v>
      </c>
      <c r="D52" s="0" t="s">
        <v>2592</v>
      </c>
      <c r="E52" s="0" t="s">
        <v>2593</v>
      </c>
      <c r="F52" s="0" t="s">
        <v>2496</v>
      </c>
      <c r="G52" s="0" t="s">
        <v>1689</v>
      </c>
    </row>
    <row customHeight="1" ht="11.25">
      <c r="A53" s="429" t="s">
        <v>16</v>
      </c>
      <c r="B53" s="0" t="s">
        <v>99</v>
      </c>
      <c r="C53" s="0" t="s">
        <v>2591</v>
      </c>
      <c r="D53" s="0" t="s">
        <v>2594</v>
      </c>
      <c r="E53" s="0" t="s">
        <v>2595</v>
      </c>
      <c r="F53" s="0" t="s">
        <v>2496</v>
      </c>
      <c r="G53" s="0" t="s">
        <v>1691</v>
      </c>
    </row>
    <row customHeight="1" ht="11.25">
      <c r="A54" s="429" t="s">
        <v>16</v>
      </c>
      <c r="B54" s="0" t="s">
        <v>99</v>
      </c>
      <c r="C54" s="0" t="s">
        <v>2591</v>
      </c>
      <c r="D54" s="0" t="s">
        <v>2596</v>
      </c>
      <c r="E54" s="0" t="s">
        <v>2597</v>
      </c>
      <c r="F54" s="0" t="s">
        <v>2496</v>
      </c>
      <c r="G54" s="0" t="s">
        <v>1694</v>
      </c>
    </row>
    <row customHeight="1" ht="11.25">
      <c r="A55" s="429" t="s">
        <v>16</v>
      </c>
      <c r="B55" s="0" t="s">
        <v>99</v>
      </c>
      <c r="C55" s="0" t="s">
        <v>2591</v>
      </c>
      <c r="D55" s="0" t="s">
        <v>2598</v>
      </c>
      <c r="E55" s="0" t="s">
        <v>2599</v>
      </c>
      <c r="F55" s="0" t="s">
        <v>2496</v>
      </c>
      <c r="G55" s="0" t="s">
        <v>1698</v>
      </c>
    </row>
    <row customHeight="1" ht="11.25">
      <c r="A56" s="429" t="s">
        <v>16</v>
      </c>
      <c r="B56" s="0" t="s">
        <v>99</v>
      </c>
      <c r="C56" s="0" t="s">
        <v>2591</v>
      </c>
      <c r="D56" s="0" t="s">
        <v>2600</v>
      </c>
      <c r="E56" s="0" t="s">
        <v>2601</v>
      </c>
      <c r="F56" s="0" t="s">
        <v>2496</v>
      </c>
      <c r="G56" s="0" t="s">
        <v>1701</v>
      </c>
    </row>
    <row customHeight="1" ht="11.25">
      <c r="A57" s="429" t="s">
        <v>16</v>
      </c>
      <c r="B57" s="0" t="s">
        <v>99</v>
      </c>
      <c r="C57" s="0" t="s">
        <v>2591</v>
      </c>
      <c r="D57" s="0" t="s">
        <v>2602</v>
      </c>
      <c r="E57" s="0" t="s">
        <v>2603</v>
      </c>
      <c r="F57" s="0" t="s">
        <v>2496</v>
      </c>
      <c r="G57" s="0" t="s">
        <v>1704</v>
      </c>
    </row>
    <row customHeight="1" ht="11.25">
      <c r="A58" s="429" t="s">
        <v>16</v>
      </c>
      <c r="B58" s="0" t="s">
        <v>99</v>
      </c>
      <c r="C58" s="0" t="s">
        <v>2591</v>
      </c>
      <c r="D58" s="0" t="s">
        <v>99</v>
      </c>
      <c r="E58" s="0" t="s">
        <v>2591</v>
      </c>
      <c r="F58" s="0" t="s">
        <v>2491</v>
      </c>
      <c r="G58" s="0" t="s">
        <v>1707</v>
      </c>
    </row>
    <row customHeight="1" ht="11.25">
      <c r="A59" s="429" t="s">
        <v>16</v>
      </c>
      <c r="B59" s="0" t="s">
        <v>99</v>
      </c>
      <c r="C59" s="0" t="s">
        <v>2591</v>
      </c>
      <c r="D59" s="0" t="s">
        <v>100</v>
      </c>
      <c r="E59" s="0" t="s">
        <v>101</v>
      </c>
      <c r="F59" s="0" t="s">
        <v>2494</v>
      </c>
      <c r="G59" s="0" t="s">
        <v>98</v>
      </c>
    </row>
    <row customHeight="1" ht="11.25">
      <c r="A60" s="429" t="s">
        <v>16</v>
      </c>
      <c r="B60" s="0" t="s">
        <v>99</v>
      </c>
      <c r="C60" s="0" t="s">
        <v>2591</v>
      </c>
      <c r="D60" s="0" t="s">
        <v>2604</v>
      </c>
      <c r="E60" s="0" t="s">
        <v>2605</v>
      </c>
      <c r="F60" s="0" t="s">
        <v>2496</v>
      </c>
      <c r="G60" s="0" t="s">
        <v>1713</v>
      </c>
    </row>
    <row customHeight="1" ht="11.25">
      <c r="A61" s="429" t="s">
        <v>16</v>
      </c>
      <c r="B61" s="0" t="s">
        <v>99</v>
      </c>
      <c r="C61" s="0" t="s">
        <v>2591</v>
      </c>
      <c r="D61" s="0" t="s">
        <v>2606</v>
      </c>
      <c r="E61" s="0" t="s">
        <v>2607</v>
      </c>
      <c r="F61" s="0" t="s">
        <v>2496</v>
      </c>
      <c r="G61" s="0" t="s">
        <v>2608</v>
      </c>
    </row>
    <row customHeight="1" ht="11.25">
      <c r="A62" s="429" t="s">
        <v>16</v>
      </c>
      <c r="B62" s="0" t="s">
        <v>99</v>
      </c>
      <c r="C62" s="0" t="s">
        <v>2591</v>
      </c>
      <c r="D62" s="0" t="s">
        <v>2609</v>
      </c>
      <c r="E62" s="0" t="s">
        <v>2610</v>
      </c>
      <c r="F62" s="0" t="s">
        <v>2496</v>
      </c>
      <c r="G62" s="0" t="s">
        <v>2611</v>
      </c>
    </row>
    <row customHeight="1" ht="11.25">
      <c r="A63" s="429" t="s">
        <v>16</v>
      </c>
      <c r="B63" s="0" t="s">
        <v>99</v>
      </c>
      <c r="C63" s="0" t="s">
        <v>2591</v>
      </c>
      <c r="D63" s="0" t="s">
        <v>2612</v>
      </c>
      <c r="E63" s="0" t="s">
        <v>2613</v>
      </c>
      <c r="F63" s="0" t="s">
        <v>2496</v>
      </c>
      <c r="G63" s="0" t="s">
        <v>2614</v>
      </c>
    </row>
    <row customHeight="1" ht="11.25">
      <c r="A64" s="429" t="s">
        <v>16</v>
      </c>
      <c r="B64" s="0" t="s">
        <v>99</v>
      </c>
      <c r="C64" s="0" t="s">
        <v>2591</v>
      </c>
      <c r="D64" s="0" t="s">
        <v>2615</v>
      </c>
      <c r="E64" s="0" t="s">
        <v>2616</v>
      </c>
      <c r="F64" s="0" t="s">
        <v>2496</v>
      </c>
      <c r="G64" s="0" t="s">
        <v>2617</v>
      </c>
    </row>
    <row customHeight="1" ht="11.25">
      <c r="A65" s="429" t="s">
        <v>16</v>
      </c>
      <c r="B65" s="0" t="s">
        <v>99</v>
      </c>
      <c r="C65" s="0" t="s">
        <v>2591</v>
      </c>
      <c r="D65" s="0" t="s">
        <v>2618</v>
      </c>
      <c r="E65" s="0" t="s">
        <v>2619</v>
      </c>
      <c r="F65" s="0" t="s">
        <v>2496</v>
      </c>
      <c r="G65" s="0" t="s">
        <v>2620</v>
      </c>
    </row>
    <row customHeight="1" ht="11.25">
      <c r="A66" s="429" t="s">
        <v>16</v>
      </c>
      <c r="B66" s="0" t="s">
        <v>99</v>
      </c>
      <c r="C66" s="0" t="s">
        <v>2591</v>
      </c>
      <c r="D66" s="0" t="s">
        <v>2621</v>
      </c>
      <c r="E66" s="0" t="s">
        <v>2622</v>
      </c>
      <c r="F66" s="0" t="s">
        <v>2496</v>
      </c>
      <c r="G66" s="0" t="s">
        <v>2623</v>
      </c>
    </row>
    <row customHeight="1" ht="11.25">
      <c r="A67" s="429" t="s">
        <v>16</v>
      </c>
      <c r="B67" s="0" t="s">
        <v>99</v>
      </c>
      <c r="C67" s="0" t="s">
        <v>2591</v>
      </c>
      <c r="D67" s="0" t="s">
        <v>2624</v>
      </c>
      <c r="E67" s="0" t="s">
        <v>2625</v>
      </c>
      <c r="F67" s="0" t="s">
        <v>2496</v>
      </c>
      <c r="G67" s="0" t="s">
        <v>2030</v>
      </c>
    </row>
    <row customHeight="1" ht="11.25">
      <c r="A68" s="429" t="s">
        <v>16</v>
      </c>
      <c r="B68" s="0" t="s">
        <v>99</v>
      </c>
      <c r="C68" s="0" t="s">
        <v>2591</v>
      </c>
      <c r="D68" s="0" t="s">
        <v>2626</v>
      </c>
      <c r="E68" s="0" t="s">
        <v>2627</v>
      </c>
      <c r="F68" s="0" t="s">
        <v>2496</v>
      </c>
      <c r="G68" s="0" t="s">
        <v>2628</v>
      </c>
    </row>
    <row customHeight="1" ht="11.25">
      <c r="A69" s="429" t="s">
        <v>16</v>
      </c>
      <c r="B69" s="0" t="s">
        <v>99</v>
      </c>
      <c r="C69" s="0" t="s">
        <v>2591</v>
      </c>
      <c r="D69" s="0" t="s">
        <v>2629</v>
      </c>
      <c r="E69" s="0" t="s">
        <v>2630</v>
      </c>
      <c r="F69" s="0" t="s">
        <v>2496</v>
      </c>
      <c r="G69" s="0" t="s">
        <v>2233</v>
      </c>
    </row>
    <row customHeight="1" ht="11.25">
      <c r="A70" s="429" t="s">
        <v>16</v>
      </c>
      <c r="B70" s="0" t="s">
        <v>99</v>
      </c>
      <c r="C70" s="0" t="s">
        <v>2591</v>
      </c>
      <c r="D70" s="0" t="s">
        <v>2631</v>
      </c>
      <c r="E70" s="0" t="s">
        <v>2632</v>
      </c>
      <c r="F70" s="0" t="s">
        <v>2496</v>
      </c>
      <c r="G70" s="0" t="s">
        <v>2633</v>
      </c>
    </row>
    <row customHeight="1" ht="11.25">
      <c r="A71" s="429" t="s">
        <v>16</v>
      </c>
      <c r="B71" s="0" t="s">
        <v>99</v>
      </c>
      <c r="C71" s="0" t="s">
        <v>2591</v>
      </c>
      <c r="D71" s="0" t="s">
        <v>2634</v>
      </c>
      <c r="E71" s="0" t="s">
        <v>2635</v>
      </c>
      <c r="F71" s="0" t="s">
        <v>2496</v>
      </c>
      <c r="G71" s="0" t="s">
        <v>2636</v>
      </c>
    </row>
    <row customHeight="1" ht="11.25">
      <c r="A72" s="429" t="s">
        <v>16</v>
      </c>
      <c r="B72" s="0" t="s">
        <v>99</v>
      </c>
      <c r="C72" s="0" t="s">
        <v>2591</v>
      </c>
      <c r="D72" s="0" t="s">
        <v>2637</v>
      </c>
      <c r="E72" s="0" t="s">
        <v>2638</v>
      </c>
      <c r="F72" s="0" t="s">
        <v>2496</v>
      </c>
      <c r="G72" s="0" t="s">
        <v>2639</v>
      </c>
    </row>
    <row customHeight="1" ht="11.25">
      <c r="A73" s="429" t="s">
        <v>16</v>
      </c>
      <c r="B73" s="0" t="s">
        <v>99</v>
      </c>
      <c r="C73" s="0" t="s">
        <v>2591</v>
      </c>
      <c r="D73" s="0" t="s">
        <v>2640</v>
      </c>
      <c r="E73" s="0" t="s">
        <v>2641</v>
      </c>
      <c r="F73" s="0" t="s">
        <v>2496</v>
      </c>
      <c r="G73" s="0" t="s">
        <v>2642</v>
      </c>
    </row>
    <row customHeight="1" ht="11.25">
      <c r="A74" s="429" t="s">
        <v>16</v>
      </c>
      <c r="B74" s="0" t="s">
        <v>2643</v>
      </c>
      <c r="C74" s="0" t="s">
        <v>2644</v>
      </c>
      <c r="D74" s="0" t="s">
        <v>2645</v>
      </c>
      <c r="E74" s="0" t="s">
        <v>2646</v>
      </c>
      <c r="F74" s="0" t="s">
        <v>2496</v>
      </c>
      <c r="G74" s="0" t="s">
        <v>2647</v>
      </c>
    </row>
    <row customHeight="1" ht="11.25">
      <c r="A75" s="429" t="s">
        <v>16</v>
      </c>
      <c r="B75" s="0" t="s">
        <v>2643</v>
      </c>
      <c r="C75" s="0" t="s">
        <v>2644</v>
      </c>
      <c r="D75" s="0" t="s">
        <v>2648</v>
      </c>
      <c r="E75" s="0" t="s">
        <v>2649</v>
      </c>
      <c r="F75" s="0" t="s">
        <v>2496</v>
      </c>
      <c r="G75" s="0" t="s">
        <v>2650</v>
      </c>
    </row>
    <row customHeight="1" ht="11.25">
      <c r="A76" s="429" t="s">
        <v>16</v>
      </c>
      <c r="B76" s="0" t="s">
        <v>2643</v>
      </c>
      <c r="C76" s="0" t="s">
        <v>2644</v>
      </c>
      <c r="D76" s="0" t="s">
        <v>2651</v>
      </c>
      <c r="E76" s="0" t="s">
        <v>2652</v>
      </c>
      <c r="F76" s="0" t="s">
        <v>2496</v>
      </c>
      <c r="G76" s="0" t="s">
        <v>2653</v>
      </c>
    </row>
    <row customHeight="1" ht="11.25">
      <c r="A77" s="429" t="s">
        <v>16</v>
      </c>
      <c r="B77" s="0" t="s">
        <v>2643</v>
      </c>
      <c r="C77" s="0" t="s">
        <v>2644</v>
      </c>
      <c r="D77" s="0" t="s">
        <v>2654</v>
      </c>
      <c r="E77" s="0" t="s">
        <v>2655</v>
      </c>
      <c r="F77" s="0" t="s">
        <v>2496</v>
      </c>
      <c r="G77" s="0" t="s">
        <v>2656</v>
      </c>
    </row>
    <row customHeight="1" ht="11.25">
      <c r="A78" s="429" t="s">
        <v>16</v>
      </c>
      <c r="B78" s="0" t="s">
        <v>2643</v>
      </c>
      <c r="C78" s="0" t="s">
        <v>2644</v>
      </c>
      <c r="D78" s="0" t="s">
        <v>2657</v>
      </c>
      <c r="E78" s="0" t="s">
        <v>2658</v>
      </c>
      <c r="F78" s="0" t="s">
        <v>2496</v>
      </c>
      <c r="G78" s="0" t="s">
        <v>2659</v>
      </c>
    </row>
    <row customHeight="1" ht="11.25">
      <c r="A79" s="429" t="s">
        <v>16</v>
      </c>
      <c r="B79" s="0" t="s">
        <v>2643</v>
      </c>
      <c r="C79" s="0" t="s">
        <v>2644</v>
      </c>
      <c r="D79" s="0" t="s">
        <v>2660</v>
      </c>
      <c r="E79" s="0" t="s">
        <v>2661</v>
      </c>
      <c r="F79" s="0" t="s">
        <v>2496</v>
      </c>
      <c r="G79" s="0" t="s">
        <v>2662</v>
      </c>
    </row>
    <row customHeight="1" ht="11.25">
      <c r="A80" s="429" t="s">
        <v>16</v>
      </c>
      <c r="B80" s="0" t="s">
        <v>2643</v>
      </c>
      <c r="C80" s="0" t="s">
        <v>2644</v>
      </c>
      <c r="D80" s="0" t="s">
        <v>2643</v>
      </c>
      <c r="E80" s="0" t="s">
        <v>2644</v>
      </c>
      <c r="F80" s="0" t="s">
        <v>2491</v>
      </c>
      <c r="G80" s="0" t="s">
        <v>2663</v>
      </c>
    </row>
    <row customHeight="1" ht="11.25">
      <c r="A81" s="429" t="s">
        <v>16</v>
      </c>
      <c r="B81" s="0" t="s">
        <v>2643</v>
      </c>
      <c r="C81" s="0" t="s">
        <v>2644</v>
      </c>
      <c r="D81" s="0" t="s">
        <v>2664</v>
      </c>
      <c r="E81" s="0" t="s">
        <v>2665</v>
      </c>
      <c r="F81" s="0" t="s">
        <v>2496</v>
      </c>
      <c r="G81" s="0" t="s">
        <v>2666</v>
      </c>
    </row>
    <row customHeight="1" ht="11.25">
      <c r="A82" s="429" t="s">
        <v>16</v>
      </c>
      <c r="B82" s="0" t="s">
        <v>2643</v>
      </c>
      <c r="C82" s="0" t="s">
        <v>2644</v>
      </c>
      <c r="D82" s="0" t="s">
        <v>2667</v>
      </c>
      <c r="E82" s="0" t="s">
        <v>2668</v>
      </c>
      <c r="F82" s="0" t="s">
        <v>2496</v>
      </c>
      <c r="G82" s="0" t="s">
        <v>2669</v>
      </c>
    </row>
    <row customHeight="1" ht="11.25">
      <c r="A83" s="429" t="s">
        <v>16</v>
      </c>
      <c r="B83" s="0" t="s">
        <v>2643</v>
      </c>
      <c r="C83" s="0" t="s">
        <v>2644</v>
      </c>
      <c r="D83" s="0" t="s">
        <v>2670</v>
      </c>
      <c r="E83" s="0" t="s">
        <v>2671</v>
      </c>
      <c r="F83" s="0" t="s">
        <v>2496</v>
      </c>
      <c r="G83" s="0" t="s">
        <v>2672</v>
      </c>
    </row>
    <row customHeight="1" ht="11.25">
      <c r="A84" s="429" t="s">
        <v>16</v>
      </c>
      <c r="B84" s="0" t="s">
        <v>2643</v>
      </c>
      <c r="C84" s="0" t="s">
        <v>2644</v>
      </c>
      <c r="D84" s="0" t="s">
        <v>2673</v>
      </c>
      <c r="E84" s="0" t="s">
        <v>2674</v>
      </c>
      <c r="F84" s="0" t="s">
        <v>2496</v>
      </c>
      <c r="G84" s="0" t="s">
        <v>2675</v>
      </c>
    </row>
    <row customHeight="1" ht="11.25">
      <c r="A85" s="429" t="s">
        <v>16</v>
      </c>
      <c r="B85" s="0" t="s">
        <v>2643</v>
      </c>
      <c r="C85" s="0" t="s">
        <v>2644</v>
      </c>
      <c r="D85" s="0" t="s">
        <v>2676</v>
      </c>
      <c r="E85" s="0" t="s">
        <v>2677</v>
      </c>
      <c r="F85" s="0" t="s">
        <v>2496</v>
      </c>
      <c r="G85" s="0" t="s">
        <v>2678</v>
      </c>
    </row>
    <row customHeight="1" ht="11.25">
      <c r="A86" s="429" t="s">
        <v>16</v>
      </c>
      <c r="B86" s="0" t="s">
        <v>2643</v>
      </c>
      <c r="C86" s="0" t="s">
        <v>2644</v>
      </c>
      <c r="D86" s="0" t="s">
        <v>2679</v>
      </c>
      <c r="E86" s="0" t="s">
        <v>2680</v>
      </c>
      <c r="F86" s="0" t="s">
        <v>2496</v>
      </c>
      <c r="G86" s="0" t="s">
        <v>2681</v>
      </c>
    </row>
    <row customHeight="1" ht="11.25">
      <c r="A87" s="429" t="s">
        <v>16</v>
      </c>
      <c r="B87" s="0" t="s">
        <v>2643</v>
      </c>
      <c r="C87" s="0" t="s">
        <v>2644</v>
      </c>
      <c r="D87" s="0" t="s">
        <v>2682</v>
      </c>
      <c r="E87" s="0" t="s">
        <v>2683</v>
      </c>
      <c r="F87" s="0" t="s">
        <v>2496</v>
      </c>
      <c r="G87" s="0" t="s">
        <v>2684</v>
      </c>
    </row>
    <row customHeight="1" ht="11.25">
      <c r="A88" s="429" t="s">
        <v>16</v>
      </c>
      <c r="B88" s="0" t="s">
        <v>2685</v>
      </c>
      <c r="C88" s="0" t="s">
        <v>2686</v>
      </c>
      <c r="D88" s="0" t="s">
        <v>2687</v>
      </c>
      <c r="E88" s="0" t="s">
        <v>2688</v>
      </c>
      <c r="F88" s="0" t="s">
        <v>2496</v>
      </c>
      <c r="G88" s="0" t="s">
        <v>2689</v>
      </c>
    </row>
    <row customHeight="1" ht="11.25">
      <c r="A89" s="429" t="s">
        <v>16</v>
      </c>
      <c r="B89" s="0" t="s">
        <v>2685</v>
      </c>
      <c r="C89" s="0" t="s">
        <v>2686</v>
      </c>
      <c r="D89" s="0" t="s">
        <v>2690</v>
      </c>
      <c r="E89" s="0" t="s">
        <v>2691</v>
      </c>
      <c r="F89" s="0" t="s">
        <v>2496</v>
      </c>
      <c r="G89" s="0" t="s">
        <v>2692</v>
      </c>
    </row>
    <row customHeight="1" ht="11.25">
      <c r="A90" s="429" t="s">
        <v>16</v>
      </c>
      <c r="B90" s="0" t="s">
        <v>2685</v>
      </c>
      <c r="C90" s="0" t="s">
        <v>2686</v>
      </c>
      <c r="D90" s="0" t="s">
        <v>2693</v>
      </c>
      <c r="E90" s="0" t="s">
        <v>2694</v>
      </c>
      <c r="F90" s="0" t="s">
        <v>2496</v>
      </c>
      <c r="G90" s="0" t="s">
        <v>2695</v>
      </c>
    </row>
    <row customHeight="1" ht="11.25">
      <c r="A91" s="429" t="s">
        <v>16</v>
      </c>
      <c r="B91" s="0" t="s">
        <v>2685</v>
      </c>
      <c r="C91" s="0" t="s">
        <v>2686</v>
      </c>
      <c r="D91" s="0" t="s">
        <v>2696</v>
      </c>
      <c r="E91" s="0" t="s">
        <v>2697</v>
      </c>
      <c r="F91" s="0" t="s">
        <v>2496</v>
      </c>
      <c r="G91" s="0" t="s">
        <v>2698</v>
      </c>
    </row>
    <row customHeight="1" ht="11.25">
      <c r="A92" s="429" t="s">
        <v>16</v>
      </c>
      <c r="B92" s="0" t="s">
        <v>2685</v>
      </c>
      <c r="C92" s="0" t="s">
        <v>2686</v>
      </c>
      <c r="D92" s="0" t="s">
        <v>2699</v>
      </c>
      <c r="E92" s="0" t="s">
        <v>2700</v>
      </c>
      <c r="F92" s="0" t="s">
        <v>2496</v>
      </c>
      <c r="G92" s="0" t="s">
        <v>2701</v>
      </c>
    </row>
    <row customHeight="1" ht="11.25">
      <c r="A93" s="429" t="s">
        <v>16</v>
      </c>
      <c r="B93" s="0" t="s">
        <v>2685</v>
      </c>
      <c r="C93" s="0" t="s">
        <v>2686</v>
      </c>
      <c r="D93" s="0" t="s">
        <v>2702</v>
      </c>
      <c r="E93" s="0" t="s">
        <v>2703</v>
      </c>
      <c r="F93" s="0" t="s">
        <v>2496</v>
      </c>
      <c r="G93" s="0" t="s">
        <v>2704</v>
      </c>
    </row>
    <row customHeight="1" ht="11.25">
      <c r="A94" s="429" t="s">
        <v>16</v>
      </c>
      <c r="B94" s="0" t="s">
        <v>2685</v>
      </c>
      <c r="C94" s="0" t="s">
        <v>2686</v>
      </c>
      <c r="D94" s="0" t="s">
        <v>2705</v>
      </c>
      <c r="E94" s="0" t="s">
        <v>2706</v>
      </c>
      <c r="F94" s="0" t="s">
        <v>2496</v>
      </c>
      <c r="G94" s="0" t="s">
        <v>2707</v>
      </c>
    </row>
    <row customHeight="1" ht="11.25">
      <c r="A95" s="429" t="s">
        <v>16</v>
      </c>
      <c r="B95" s="0" t="s">
        <v>2685</v>
      </c>
      <c r="C95" s="0" t="s">
        <v>2686</v>
      </c>
      <c r="D95" s="0" t="s">
        <v>2685</v>
      </c>
      <c r="E95" s="0" t="s">
        <v>2686</v>
      </c>
      <c r="F95" s="0" t="s">
        <v>2491</v>
      </c>
      <c r="G95" s="0" t="s">
        <v>2708</v>
      </c>
    </row>
    <row customHeight="1" ht="11.25">
      <c r="A96" s="429" t="s">
        <v>16</v>
      </c>
      <c r="B96" s="0" t="s">
        <v>2685</v>
      </c>
      <c r="C96" s="0" t="s">
        <v>2686</v>
      </c>
      <c r="D96" s="0" t="s">
        <v>2709</v>
      </c>
      <c r="E96" s="0" t="s">
        <v>2710</v>
      </c>
      <c r="F96" s="0" t="s">
        <v>2494</v>
      </c>
      <c r="G96" s="0" t="s">
        <v>2711</v>
      </c>
    </row>
    <row customHeight="1" ht="11.25">
      <c r="A97" s="429" t="s">
        <v>16</v>
      </c>
      <c r="B97" s="0" t="s">
        <v>2685</v>
      </c>
      <c r="C97" s="0" t="s">
        <v>2686</v>
      </c>
      <c r="D97" s="0" t="s">
        <v>2712</v>
      </c>
      <c r="E97" s="0" t="s">
        <v>2713</v>
      </c>
      <c r="F97" s="0" t="s">
        <v>2496</v>
      </c>
      <c r="G97" s="0" t="s">
        <v>2714</v>
      </c>
    </row>
    <row customHeight="1" ht="11.25">
      <c r="A98" s="429" t="s">
        <v>16</v>
      </c>
      <c r="B98" s="0" t="s">
        <v>2685</v>
      </c>
      <c r="C98" s="0" t="s">
        <v>2686</v>
      </c>
      <c r="D98" s="0" t="s">
        <v>2715</v>
      </c>
      <c r="E98" s="0" t="s">
        <v>2716</v>
      </c>
      <c r="F98" s="0" t="s">
        <v>2496</v>
      </c>
      <c r="G98" s="0" t="s">
        <v>2717</v>
      </c>
    </row>
    <row customHeight="1" ht="11.25">
      <c r="A99" s="429" t="s">
        <v>16</v>
      </c>
      <c r="B99" s="0" t="s">
        <v>2685</v>
      </c>
      <c r="C99" s="0" t="s">
        <v>2686</v>
      </c>
      <c r="D99" s="0" t="s">
        <v>2718</v>
      </c>
      <c r="E99" s="0" t="s">
        <v>2719</v>
      </c>
      <c r="F99" s="0" t="s">
        <v>2496</v>
      </c>
      <c r="G99" s="0" t="s">
        <v>2720</v>
      </c>
    </row>
    <row customHeight="1" ht="11.25">
      <c r="A100" s="429" t="s">
        <v>16</v>
      </c>
      <c r="B100" s="0" t="s">
        <v>2685</v>
      </c>
      <c r="C100" s="0" t="s">
        <v>2686</v>
      </c>
      <c r="D100" s="0" t="s">
        <v>2721</v>
      </c>
      <c r="E100" s="0" t="s">
        <v>2722</v>
      </c>
      <c r="F100" s="0" t="s">
        <v>2496</v>
      </c>
      <c r="G100" s="0" t="s">
        <v>2723</v>
      </c>
    </row>
    <row customHeight="1" ht="11.25">
      <c r="A101" s="429" t="s">
        <v>16</v>
      </c>
      <c r="B101" s="0" t="s">
        <v>2685</v>
      </c>
      <c r="C101" s="0" t="s">
        <v>2686</v>
      </c>
      <c r="D101" s="0" t="s">
        <v>2724</v>
      </c>
      <c r="E101" s="0" t="s">
        <v>2725</v>
      </c>
      <c r="F101" s="0" t="s">
        <v>2496</v>
      </c>
      <c r="G101" s="0" t="s">
        <v>2726</v>
      </c>
    </row>
    <row customHeight="1" ht="11.25">
      <c r="A102" s="429" t="s">
        <v>16</v>
      </c>
      <c r="B102" s="0" t="s">
        <v>2685</v>
      </c>
      <c r="C102" s="0" t="s">
        <v>2686</v>
      </c>
      <c r="D102" s="0" t="s">
        <v>2727</v>
      </c>
      <c r="E102" s="0" t="s">
        <v>2728</v>
      </c>
      <c r="F102" s="0" t="s">
        <v>2496</v>
      </c>
      <c r="G102" s="0" t="s">
        <v>2729</v>
      </c>
    </row>
    <row customHeight="1" ht="11.25">
      <c r="A103" s="429" t="s">
        <v>16</v>
      </c>
      <c r="B103" s="0" t="s">
        <v>2730</v>
      </c>
      <c r="C103" s="0" t="s">
        <v>2731</v>
      </c>
      <c r="D103" s="0" t="s">
        <v>2732</v>
      </c>
      <c r="E103" s="0" t="s">
        <v>2733</v>
      </c>
      <c r="F103" s="0" t="s">
        <v>2496</v>
      </c>
      <c r="G103" s="0" t="s">
        <v>2734</v>
      </c>
    </row>
    <row customHeight="1" ht="11.25">
      <c r="A104" s="429" t="s">
        <v>16</v>
      </c>
      <c r="B104" s="0" t="s">
        <v>2730</v>
      </c>
      <c r="C104" s="0" t="s">
        <v>2731</v>
      </c>
      <c r="D104" s="0" t="s">
        <v>2735</v>
      </c>
      <c r="E104" s="0" t="s">
        <v>2736</v>
      </c>
      <c r="F104" s="0" t="s">
        <v>2496</v>
      </c>
      <c r="G104" s="0" t="s">
        <v>2737</v>
      </c>
    </row>
    <row customHeight="1" ht="11.25">
      <c r="A105" s="429" t="s">
        <v>16</v>
      </c>
      <c r="B105" s="0" t="s">
        <v>2730</v>
      </c>
      <c r="C105" s="0" t="s">
        <v>2731</v>
      </c>
      <c r="D105" s="0" t="s">
        <v>2738</v>
      </c>
      <c r="E105" s="0" t="s">
        <v>2739</v>
      </c>
      <c r="F105" s="0" t="s">
        <v>2496</v>
      </c>
      <c r="G105" s="0" t="s">
        <v>2740</v>
      </c>
    </row>
    <row customHeight="1" ht="11.25">
      <c r="A106" s="429" t="s">
        <v>16</v>
      </c>
      <c r="B106" s="0" t="s">
        <v>2730</v>
      </c>
      <c r="C106" s="0" t="s">
        <v>2731</v>
      </c>
      <c r="D106" s="0" t="s">
        <v>2741</v>
      </c>
      <c r="E106" s="0" t="s">
        <v>2742</v>
      </c>
      <c r="F106" s="0" t="s">
        <v>2496</v>
      </c>
      <c r="G106" s="0" t="s">
        <v>2743</v>
      </c>
    </row>
    <row customHeight="1" ht="11.25">
      <c r="A107" s="429" t="s">
        <v>16</v>
      </c>
      <c r="B107" s="0" t="s">
        <v>2730</v>
      </c>
      <c r="C107" s="0" t="s">
        <v>2731</v>
      </c>
      <c r="D107" s="0" t="s">
        <v>2744</v>
      </c>
      <c r="E107" s="0" t="s">
        <v>2745</v>
      </c>
      <c r="F107" s="0" t="s">
        <v>2496</v>
      </c>
      <c r="G107" s="0" t="s">
        <v>2746</v>
      </c>
    </row>
    <row customHeight="1" ht="11.25">
      <c r="A108" s="429" t="s">
        <v>16</v>
      </c>
      <c r="B108" s="0" t="s">
        <v>2730</v>
      </c>
      <c r="C108" s="0" t="s">
        <v>2731</v>
      </c>
      <c r="D108" s="0" t="s">
        <v>2747</v>
      </c>
      <c r="E108" s="0" t="s">
        <v>2748</v>
      </c>
      <c r="F108" s="0" t="s">
        <v>2496</v>
      </c>
      <c r="G108" s="0" t="s">
        <v>2749</v>
      </c>
    </row>
    <row customHeight="1" ht="11.25">
      <c r="A109" s="429" t="s">
        <v>16</v>
      </c>
      <c r="B109" s="0" t="s">
        <v>2730</v>
      </c>
      <c r="C109" s="0" t="s">
        <v>2731</v>
      </c>
      <c r="D109" s="0" t="s">
        <v>2750</v>
      </c>
      <c r="E109" s="0" t="s">
        <v>2751</v>
      </c>
      <c r="F109" s="0" t="s">
        <v>2496</v>
      </c>
      <c r="G109" s="0" t="s">
        <v>2752</v>
      </c>
    </row>
    <row customHeight="1" ht="11.25">
      <c r="A110" s="429" t="s">
        <v>16</v>
      </c>
      <c r="B110" s="0" t="s">
        <v>2730</v>
      </c>
      <c r="C110" s="0" t="s">
        <v>2731</v>
      </c>
      <c r="D110" s="0" t="s">
        <v>2753</v>
      </c>
      <c r="E110" s="0" t="s">
        <v>2754</v>
      </c>
      <c r="F110" s="0" t="s">
        <v>2496</v>
      </c>
      <c r="G110" s="0" t="s">
        <v>2755</v>
      </c>
    </row>
    <row customHeight="1" ht="11.25">
      <c r="A111" s="429" t="s">
        <v>16</v>
      </c>
      <c r="B111" s="0" t="s">
        <v>2730</v>
      </c>
      <c r="C111" s="0" t="s">
        <v>2731</v>
      </c>
      <c r="D111" s="0" t="s">
        <v>2756</v>
      </c>
      <c r="E111" s="0" t="s">
        <v>2757</v>
      </c>
      <c r="F111" s="0" t="s">
        <v>2496</v>
      </c>
      <c r="G111" s="0" t="s">
        <v>2758</v>
      </c>
    </row>
    <row customHeight="1" ht="11.25">
      <c r="A112" s="429" t="s">
        <v>16</v>
      </c>
      <c r="B112" s="0" t="s">
        <v>2730</v>
      </c>
      <c r="C112" s="0" t="s">
        <v>2731</v>
      </c>
      <c r="D112" s="0" t="s">
        <v>2759</v>
      </c>
      <c r="E112" s="0" t="s">
        <v>2760</v>
      </c>
      <c r="F112" s="0" t="s">
        <v>2496</v>
      </c>
      <c r="G112" s="0" t="s">
        <v>2761</v>
      </c>
    </row>
    <row customHeight="1" ht="11.25">
      <c r="A113" s="429" t="s">
        <v>16</v>
      </c>
      <c r="B113" s="0" t="s">
        <v>2730</v>
      </c>
      <c r="C113" s="0" t="s">
        <v>2731</v>
      </c>
      <c r="D113" s="0" t="s">
        <v>2762</v>
      </c>
      <c r="E113" s="0" t="s">
        <v>2763</v>
      </c>
      <c r="F113" s="0" t="s">
        <v>2496</v>
      </c>
      <c r="G113" s="0" t="s">
        <v>2764</v>
      </c>
    </row>
    <row customHeight="1" ht="11.25">
      <c r="A114" s="429" t="s">
        <v>16</v>
      </c>
      <c r="B114" s="0" t="s">
        <v>2730</v>
      </c>
      <c r="C114" s="0" t="s">
        <v>2731</v>
      </c>
      <c r="D114" s="0" t="s">
        <v>2730</v>
      </c>
      <c r="E114" s="0" t="s">
        <v>2731</v>
      </c>
      <c r="F114" s="0" t="s">
        <v>2491</v>
      </c>
      <c r="G114" s="0" t="s">
        <v>2765</v>
      </c>
    </row>
    <row customHeight="1" ht="11.25">
      <c r="A115" s="429" t="s">
        <v>16</v>
      </c>
      <c r="B115" s="0" t="s">
        <v>2730</v>
      </c>
      <c r="C115" s="0" t="s">
        <v>2731</v>
      </c>
      <c r="D115" s="0" t="s">
        <v>2766</v>
      </c>
      <c r="E115" s="0" t="s">
        <v>2767</v>
      </c>
      <c r="F115" s="0" t="s">
        <v>2496</v>
      </c>
      <c r="G115" s="0" t="s">
        <v>2768</v>
      </c>
    </row>
    <row customHeight="1" ht="11.25">
      <c r="A116" s="429" t="s">
        <v>16</v>
      </c>
      <c r="B116" s="0" t="s">
        <v>105</v>
      </c>
      <c r="C116" s="0" t="s">
        <v>2769</v>
      </c>
      <c r="D116" s="0" t="s">
        <v>2770</v>
      </c>
      <c r="E116" s="0" t="s">
        <v>2771</v>
      </c>
      <c r="F116" s="0" t="s">
        <v>2496</v>
      </c>
      <c r="G116" s="0" t="s">
        <v>2772</v>
      </c>
    </row>
    <row customHeight="1" ht="11.25">
      <c r="A117" s="429" t="s">
        <v>16</v>
      </c>
      <c r="B117" s="0" t="s">
        <v>105</v>
      </c>
      <c r="C117" s="0" t="s">
        <v>2769</v>
      </c>
      <c r="D117" s="0" t="s">
        <v>106</v>
      </c>
      <c r="E117" s="0" t="s">
        <v>107</v>
      </c>
      <c r="F117" s="0" t="s">
        <v>2496</v>
      </c>
      <c r="G117" s="0" t="s">
        <v>104</v>
      </c>
    </row>
    <row customHeight="1" ht="11.25">
      <c r="A118" s="429" t="s">
        <v>16</v>
      </c>
      <c r="B118" s="0" t="s">
        <v>105</v>
      </c>
      <c r="C118" s="0" t="s">
        <v>2769</v>
      </c>
      <c r="D118" s="0" t="s">
        <v>2773</v>
      </c>
      <c r="E118" s="0" t="s">
        <v>2774</v>
      </c>
      <c r="F118" s="0" t="s">
        <v>2496</v>
      </c>
      <c r="G118" s="0" t="s">
        <v>2775</v>
      </c>
    </row>
    <row customHeight="1" ht="11.25">
      <c r="A119" s="429" t="s">
        <v>16</v>
      </c>
      <c r="B119" s="0" t="s">
        <v>105</v>
      </c>
      <c r="C119" s="0" t="s">
        <v>2769</v>
      </c>
      <c r="D119" s="0" t="s">
        <v>2776</v>
      </c>
      <c r="E119" s="0" t="s">
        <v>2777</v>
      </c>
      <c r="F119" s="0" t="s">
        <v>2496</v>
      </c>
      <c r="G119" s="0" t="s">
        <v>2778</v>
      </c>
    </row>
    <row customHeight="1" ht="11.25">
      <c r="A120" s="429" t="s">
        <v>16</v>
      </c>
      <c r="B120" s="0" t="s">
        <v>105</v>
      </c>
      <c r="C120" s="0" t="s">
        <v>2769</v>
      </c>
      <c r="D120" s="0" t="s">
        <v>2779</v>
      </c>
      <c r="E120" s="0" t="s">
        <v>2780</v>
      </c>
      <c r="F120" s="0" t="s">
        <v>2496</v>
      </c>
      <c r="G120" s="0" t="s">
        <v>2781</v>
      </c>
    </row>
    <row customHeight="1" ht="11.25">
      <c r="A121" s="429" t="s">
        <v>16</v>
      </c>
      <c r="B121" s="0" t="s">
        <v>105</v>
      </c>
      <c r="C121" s="0" t="s">
        <v>2769</v>
      </c>
      <c r="D121" s="0" t="s">
        <v>105</v>
      </c>
      <c r="E121" s="0" t="s">
        <v>2769</v>
      </c>
      <c r="F121" s="0" t="s">
        <v>2491</v>
      </c>
      <c r="G121" s="0" t="s">
        <v>2782</v>
      </c>
    </row>
    <row customHeight="1" ht="11.25">
      <c r="A122" s="429" t="s">
        <v>16</v>
      </c>
      <c r="B122" s="0" t="s">
        <v>105</v>
      </c>
      <c r="C122" s="0" t="s">
        <v>2769</v>
      </c>
      <c r="D122" s="0" t="s">
        <v>2783</v>
      </c>
      <c r="E122" s="0" t="s">
        <v>2784</v>
      </c>
      <c r="F122" s="0" t="s">
        <v>2496</v>
      </c>
      <c r="G122" s="0" t="s">
        <v>2785</v>
      </c>
    </row>
    <row customHeight="1" ht="11.25">
      <c r="A123" s="429" t="s">
        <v>16</v>
      </c>
      <c r="B123" s="0" t="s">
        <v>105</v>
      </c>
      <c r="C123" s="0" t="s">
        <v>2769</v>
      </c>
      <c r="D123" s="0" t="s">
        <v>2786</v>
      </c>
      <c r="E123" s="0" t="s">
        <v>2787</v>
      </c>
      <c r="F123" s="0" t="s">
        <v>2496</v>
      </c>
      <c r="G123" s="0" t="s">
        <v>2788</v>
      </c>
    </row>
    <row customHeight="1" ht="11.25">
      <c r="A124" s="429" t="s">
        <v>16</v>
      </c>
      <c r="B124" s="0" t="s">
        <v>105</v>
      </c>
      <c r="C124" s="0" t="s">
        <v>2769</v>
      </c>
      <c r="D124" s="0" t="s">
        <v>2789</v>
      </c>
      <c r="E124" s="0" t="s">
        <v>2790</v>
      </c>
      <c r="F124" s="0" t="s">
        <v>2496</v>
      </c>
      <c r="G124" s="0" t="s">
        <v>2791</v>
      </c>
    </row>
    <row customHeight="1" ht="11.25">
      <c r="A125" s="429" t="s">
        <v>16</v>
      </c>
      <c r="B125" s="0" t="s">
        <v>105</v>
      </c>
      <c r="C125" s="0" t="s">
        <v>2769</v>
      </c>
      <c r="D125" s="0" t="s">
        <v>2792</v>
      </c>
      <c r="E125" s="0" t="s">
        <v>2793</v>
      </c>
      <c r="F125" s="0" t="s">
        <v>2496</v>
      </c>
      <c r="G125" s="0" t="s">
        <v>2794</v>
      </c>
    </row>
    <row customHeight="1" ht="11.25">
      <c r="A126" s="429" t="s">
        <v>16</v>
      </c>
      <c r="B126" s="0" t="s">
        <v>105</v>
      </c>
      <c r="C126" s="0" t="s">
        <v>2769</v>
      </c>
      <c r="D126" s="0" t="s">
        <v>2795</v>
      </c>
      <c r="E126" s="0" t="s">
        <v>2796</v>
      </c>
      <c r="F126" s="0" t="s">
        <v>2496</v>
      </c>
      <c r="G126" s="0" t="s">
        <v>2797</v>
      </c>
    </row>
    <row customHeight="1" ht="11.25">
      <c r="A127" s="429" t="s">
        <v>16</v>
      </c>
      <c r="B127" s="0" t="s">
        <v>105</v>
      </c>
      <c r="C127" s="0" t="s">
        <v>2769</v>
      </c>
      <c r="D127" s="0" t="s">
        <v>2798</v>
      </c>
      <c r="E127" s="0" t="s">
        <v>2799</v>
      </c>
      <c r="F127" s="0" t="s">
        <v>2496</v>
      </c>
      <c r="G127" s="0" t="s">
        <v>2800</v>
      </c>
    </row>
    <row customHeight="1" ht="11.25">
      <c r="A128" s="429" t="s">
        <v>16</v>
      </c>
      <c r="B128" s="0" t="s">
        <v>105</v>
      </c>
      <c r="C128" s="0" t="s">
        <v>2769</v>
      </c>
      <c r="D128" s="0" t="s">
        <v>2801</v>
      </c>
      <c r="E128" s="0" t="s">
        <v>2802</v>
      </c>
      <c r="F128" s="0" t="s">
        <v>2496</v>
      </c>
      <c r="G128" s="0" t="s">
        <v>2803</v>
      </c>
    </row>
    <row customHeight="1" ht="11.25">
      <c r="A129" s="429" t="s">
        <v>16</v>
      </c>
      <c r="B129" s="0" t="s">
        <v>105</v>
      </c>
      <c r="C129" s="0" t="s">
        <v>2769</v>
      </c>
      <c r="D129" s="0" t="s">
        <v>2804</v>
      </c>
      <c r="E129" s="0" t="s">
        <v>2805</v>
      </c>
      <c r="F129" s="0" t="s">
        <v>2496</v>
      </c>
      <c r="G129" s="0" t="s">
        <v>2806</v>
      </c>
    </row>
    <row customHeight="1" ht="11.25">
      <c r="A130" s="429" t="s">
        <v>16</v>
      </c>
      <c r="B130" s="0" t="s">
        <v>105</v>
      </c>
      <c r="C130" s="0" t="s">
        <v>2769</v>
      </c>
      <c r="D130" s="0" t="s">
        <v>2807</v>
      </c>
      <c r="E130" s="0" t="s">
        <v>2808</v>
      </c>
      <c r="F130" s="0" t="s">
        <v>2496</v>
      </c>
      <c r="G130" s="0" t="s">
        <v>2809</v>
      </c>
    </row>
    <row customHeight="1" ht="11.25">
      <c r="A131" s="429" t="s">
        <v>16</v>
      </c>
      <c r="B131" s="0" t="s">
        <v>2810</v>
      </c>
      <c r="C131" s="0" t="s">
        <v>2811</v>
      </c>
      <c r="D131" s="0" t="s">
        <v>2812</v>
      </c>
      <c r="E131" s="0" t="s">
        <v>2813</v>
      </c>
      <c r="F131" s="0" t="s">
        <v>2496</v>
      </c>
      <c r="G131" s="0" t="s">
        <v>2814</v>
      </c>
    </row>
    <row customHeight="1" ht="11.25">
      <c r="A132" s="429" t="s">
        <v>16</v>
      </c>
      <c r="B132" s="0" t="s">
        <v>2810</v>
      </c>
      <c r="C132" s="0" t="s">
        <v>2811</v>
      </c>
      <c r="D132" s="0" t="s">
        <v>2687</v>
      </c>
      <c r="E132" s="0" t="s">
        <v>2815</v>
      </c>
      <c r="F132" s="0" t="s">
        <v>2496</v>
      </c>
      <c r="G132" s="0" t="s">
        <v>2816</v>
      </c>
    </row>
    <row customHeight="1" ht="11.25">
      <c r="A133" s="429" t="s">
        <v>16</v>
      </c>
      <c r="B133" s="0" t="s">
        <v>2810</v>
      </c>
      <c r="C133" s="0" t="s">
        <v>2811</v>
      </c>
      <c r="D133" s="0" t="s">
        <v>2817</v>
      </c>
      <c r="E133" s="0" t="s">
        <v>2818</v>
      </c>
      <c r="F133" s="0" t="s">
        <v>2496</v>
      </c>
      <c r="G133" s="0" t="s">
        <v>2819</v>
      </c>
    </row>
    <row customHeight="1" ht="11.25">
      <c r="A134" s="429" t="s">
        <v>16</v>
      </c>
      <c r="B134" s="0" t="s">
        <v>2810</v>
      </c>
      <c r="C134" s="0" t="s">
        <v>2811</v>
      </c>
      <c r="D134" s="0" t="s">
        <v>2820</v>
      </c>
      <c r="E134" s="0" t="s">
        <v>2821</v>
      </c>
      <c r="F134" s="0" t="s">
        <v>2496</v>
      </c>
      <c r="G134" s="0" t="s">
        <v>2822</v>
      </c>
    </row>
    <row customHeight="1" ht="11.25">
      <c r="A135" s="429" t="s">
        <v>16</v>
      </c>
      <c r="B135" s="0" t="s">
        <v>2810</v>
      </c>
      <c r="C135" s="0" t="s">
        <v>2811</v>
      </c>
      <c r="D135" s="0" t="s">
        <v>2823</v>
      </c>
      <c r="E135" s="0" t="s">
        <v>2824</v>
      </c>
      <c r="F135" s="0" t="s">
        <v>2496</v>
      </c>
      <c r="G135" s="0" t="s">
        <v>2825</v>
      </c>
    </row>
    <row customHeight="1" ht="11.25">
      <c r="A136" s="429" t="s">
        <v>16</v>
      </c>
      <c r="B136" s="0" t="s">
        <v>2810</v>
      </c>
      <c r="C136" s="0" t="s">
        <v>2811</v>
      </c>
      <c r="D136" s="0" t="s">
        <v>2525</v>
      </c>
      <c r="E136" s="0" t="s">
        <v>2826</v>
      </c>
      <c r="F136" s="0" t="s">
        <v>2496</v>
      </c>
      <c r="G136" s="0" t="s">
        <v>2827</v>
      </c>
    </row>
    <row customHeight="1" ht="11.25">
      <c r="A137" s="429" t="s">
        <v>16</v>
      </c>
      <c r="B137" s="0" t="s">
        <v>2810</v>
      </c>
      <c r="C137" s="0" t="s">
        <v>2811</v>
      </c>
      <c r="D137" s="0" t="s">
        <v>2828</v>
      </c>
      <c r="E137" s="0" t="s">
        <v>2829</v>
      </c>
      <c r="F137" s="0" t="s">
        <v>2496</v>
      </c>
      <c r="G137" s="0" t="s">
        <v>2830</v>
      </c>
    </row>
    <row customHeight="1" ht="11.25">
      <c r="A138" s="429" t="s">
        <v>16</v>
      </c>
      <c r="B138" s="0" t="s">
        <v>2810</v>
      </c>
      <c r="C138" s="0" t="s">
        <v>2811</v>
      </c>
      <c r="D138" s="0" t="s">
        <v>2831</v>
      </c>
      <c r="E138" s="0" t="s">
        <v>2832</v>
      </c>
      <c r="F138" s="0" t="s">
        <v>2496</v>
      </c>
      <c r="G138" s="0" t="s">
        <v>2833</v>
      </c>
    </row>
    <row customHeight="1" ht="11.25">
      <c r="A139" s="429" t="s">
        <v>16</v>
      </c>
      <c r="B139" s="0" t="s">
        <v>2810</v>
      </c>
      <c r="C139" s="0" t="s">
        <v>2811</v>
      </c>
      <c r="D139" s="0" t="s">
        <v>2834</v>
      </c>
      <c r="E139" s="0" t="s">
        <v>2835</v>
      </c>
      <c r="F139" s="0" t="s">
        <v>2496</v>
      </c>
      <c r="G139" s="0" t="s">
        <v>2836</v>
      </c>
    </row>
    <row customHeight="1" ht="11.25">
      <c r="A140" s="429" t="s">
        <v>16</v>
      </c>
      <c r="B140" s="0" t="s">
        <v>2810</v>
      </c>
      <c r="C140" s="0" t="s">
        <v>2811</v>
      </c>
      <c r="D140" s="0" t="s">
        <v>2837</v>
      </c>
      <c r="E140" s="0" t="s">
        <v>2838</v>
      </c>
      <c r="F140" s="0" t="s">
        <v>2496</v>
      </c>
      <c r="G140" s="0" t="s">
        <v>2839</v>
      </c>
    </row>
    <row customHeight="1" ht="11.25">
      <c r="A141" s="429" t="s">
        <v>16</v>
      </c>
      <c r="B141" s="0" t="s">
        <v>2810</v>
      </c>
      <c r="C141" s="0" t="s">
        <v>2811</v>
      </c>
      <c r="D141" s="0" t="s">
        <v>2840</v>
      </c>
      <c r="E141" s="0" t="s">
        <v>2841</v>
      </c>
      <c r="F141" s="0" t="s">
        <v>2496</v>
      </c>
      <c r="G141" s="0" t="s">
        <v>2842</v>
      </c>
    </row>
    <row customHeight="1" ht="11.25">
      <c r="A142" s="429" t="s">
        <v>16</v>
      </c>
      <c r="B142" s="0" t="s">
        <v>2810</v>
      </c>
      <c r="C142" s="0" t="s">
        <v>2811</v>
      </c>
      <c r="D142" s="0" t="s">
        <v>2843</v>
      </c>
      <c r="E142" s="0" t="s">
        <v>2844</v>
      </c>
      <c r="F142" s="0" t="s">
        <v>2496</v>
      </c>
      <c r="G142" s="0" t="s">
        <v>2845</v>
      </c>
    </row>
    <row customHeight="1" ht="11.25">
      <c r="A143" s="429" t="s">
        <v>16</v>
      </c>
      <c r="B143" s="0" t="s">
        <v>2810</v>
      </c>
      <c r="C143" s="0" t="s">
        <v>2811</v>
      </c>
      <c r="D143" s="0" t="s">
        <v>2846</v>
      </c>
      <c r="E143" s="0" t="s">
        <v>2847</v>
      </c>
      <c r="F143" s="0" t="s">
        <v>2496</v>
      </c>
      <c r="G143" s="0" t="s">
        <v>2848</v>
      </c>
    </row>
    <row customHeight="1" ht="11.25">
      <c r="A144" s="429" t="s">
        <v>16</v>
      </c>
      <c r="B144" s="0" t="s">
        <v>2810</v>
      </c>
      <c r="C144" s="0" t="s">
        <v>2811</v>
      </c>
      <c r="D144" s="0" t="s">
        <v>2849</v>
      </c>
      <c r="E144" s="0" t="s">
        <v>2850</v>
      </c>
      <c r="F144" s="0" t="s">
        <v>2496</v>
      </c>
      <c r="G144" s="0" t="s">
        <v>2851</v>
      </c>
    </row>
    <row customHeight="1" ht="11.25">
      <c r="A145" s="429" t="s">
        <v>16</v>
      </c>
      <c r="B145" s="0" t="s">
        <v>2810</v>
      </c>
      <c r="C145" s="0" t="s">
        <v>2811</v>
      </c>
      <c r="D145" s="0" t="s">
        <v>2810</v>
      </c>
      <c r="E145" s="0" t="s">
        <v>2811</v>
      </c>
      <c r="F145" s="0" t="s">
        <v>2491</v>
      </c>
      <c r="G145" s="0" t="s">
        <v>2852</v>
      </c>
    </row>
    <row customHeight="1" ht="11.25">
      <c r="A146" s="429" t="s">
        <v>16</v>
      </c>
      <c r="B146" s="0" t="s">
        <v>2810</v>
      </c>
      <c r="C146" s="0" t="s">
        <v>2811</v>
      </c>
      <c r="D146" s="0" t="s">
        <v>2853</v>
      </c>
      <c r="E146" s="0" t="s">
        <v>2854</v>
      </c>
      <c r="F146" s="0" t="s">
        <v>2496</v>
      </c>
      <c r="G146" s="0" t="s">
        <v>2855</v>
      </c>
    </row>
    <row customHeight="1" ht="11.25">
      <c r="A147" s="429" t="s">
        <v>16</v>
      </c>
      <c r="B147" s="0" t="s">
        <v>2810</v>
      </c>
      <c r="C147" s="0" t="s">
        <v>2811</v>
      </c>
      <c r="D147" s="0" t="s">
        <v>2856</v>
      </c>
      <c r="E147" s="0" t="s">
        <v>2857</v>
      </c>
      <c r="F147" s="0" t="s">
        <v>2496</v>
      </c>
      <c r="G147" s="0" t="s">
        <v>2858</v>
      </c>
    </row>
    <row customHeight="1" ht="11.25">
      <c r="A148" s="429" t="s">
        <v>16</v>
      </c>
      <c r="B148" s="0" t="s">
        <v>2810</v>
      </c>
      <c r="C148" s="0" t="s">
        <v>2811</v>
      </c>
      <c r="D148" s="0" t="s">
        <v>2859</v>
      </c>
      <c r="E148" s="0" t="s">
        <v>2860</v>
      </c>
      <c r="F148" s="0" t="s">
        <v>2496</v>
      </c>
      <c r="G148" s="0" t="s">
        <v>2861</v>
      </c>
    </row>
    <row customHeight="1" ht="11.25">
      <c r="A149" s="429" t="s">
        <v>16</v>
      </c>
      <c r="B149" s="0" t="s">
        <v>2810</v>
      </c>
      <c r="C149" s="0" t="s">
        <v>2811</v>
      </c>
      <c r="D149" s="0" t="s">
        <v>2862</v>
      </c>
      <c r="E149" s="0" t="s">
        <v>2863</v>
      </c>
      <c r="F149" s="0" t="s">
        <v>2496</v>
      </c>
      <c r="G149" s="0" t="s">
        <v>2864</v>
      </c>
    </row>
    <row customHeight="1" ht="11.25">
      <c r="A150" s="429" t="s">
        <v>16</v>
      </c>
      <c r="B150" s="0" t="s">
        <v>2810</v>
      </c>
      <c r="C150" s="0" t="s">
        <v>2811</v>
      </c>
      <c r="D150" s="0" t="s">
        <v>2865</v>
      </c>
      <c r="E150" s="0" t="s">
        <v>2866</v>
      </c>
      <c r="F150" s="0" t="s">
        <v>2496</v>
      </c>
      <c r="G150" s="0" t="s">
        <v>2867</v>
      </c>
    </row>
    <row customHeight="1" ht="11.25">
      <c r="A151" s="429" t="s">
        <v>16</v>
      </c>
      <c r="B151" s="0" t="s">
        <v>2810</v>
      </c>
      <c r="C151" s="0" t="s">
        <v>2811</v>
      </c>
      <c r="D151" s="0" t="s">
        <v>2868</v>
      </c>
      <c r="E151" s="0" t="s">
        <v>2869</v>
      </c>
      <c r="F151" s="0" t="s">
        <v>2496</v>
      </c>
      <c r="G151" s="0" t="s">
        <v>2870</v>
      </c>
    </row>
    <row customHeight="1" ht="11.25">
      <c r="A152" s="429" t="s">
        <v>16</v>
      </c>
      <c r="B152" s="0" t="s">
        <v>2810</v>
      </c>
      <c r="C152" s="0" t="s">
        <v>2811</v>
      </c>
      <c r="D152" s="0" t="s">
        <v>2637</v>
      </c>
      <c r="E152" s="0" t="s">
        <v>2871</v>
      </c>
      <c r="F152" s="0" t="s">
        <v>2496</v>
      </c>
      <c r="G152" s="0" t="s">
        <v>2872</v>
      </c>
    </row>
    <row customHeight="1" ht="11.25">
      <c r="A153" s="429" t="s">
        <v>16</v>
      </c>
      <c r="B153" s="0" t="s">
        <v>2810</v>
      </c>
      <c r="C153" s="0" t="s">
        <v>2811</v>
      </c>
      <c r="D153" s="0" t="s">
        <v>2873</v>
      </c>
      <c r="E153" s="0" t="s">
        <v>2874</v>
      </c>
      <c r="F153" s="0" t="s">
        <v>2496</v>
      </c>
      <c r="G153" s="0" t="s">
        <v>2875</v>
      </c>
    </row>
    <row customHeight="1" ht="11.25">
      <c r="A154" s="429" t="s">
        <v>16</v>
      </c>
      <c r="B154" s="0" t="s">
        <v>2876</v>
      </c>
      <c r="C154" s="0" t="s">
        <v>2877</v>
      </c>
      <c r="D154" s="0" t="s">
        <v>2878</v>
      </c>
      <c r="E154" s="0" t="s">
        <v>2879</v>
      </c>
      <c r="F154" s="0" t="s">
        <v>2496</v>
      </c>
      <c r="G154" s="0" t="s">
        <v>2880</v>
      </c>
    </row>
    <row customHeight="1" ht="11.25">
      <c r="A155" s="429" t="s">
        <v>16</v>
      </c>
      <c r="B155" s="0" t="s">
        <v>2876</v>
      </c>
      <c r="C155" s="0" t="s">
        <v>2877</v>
      </c>
      <c r="D155" s="0" t="s">
        <v>2881</v>
      </c>
      <c r="E155" s="0" t="s">
        <v>2882</v>
      </c>
      <c r="F155" s="0" t="s">
        <v>2496</v>
      </c>
      <c r="G155" s="0" t="s">
        <v>2883</v>
      </c>
    </row>
    <row customHeight="1" ht="11.25">
      <c r="A156" s="429" t="s">
        <v>16</v>
      </c>
      <c r="B156" s="0" t="s">
        <v>2876</v>
      </c>
      <c r="C156" s="0" t="s">
        <v>2877</v>
      </c>
      <c r="D156" s="0" t="s">
        <v>2876</v>
      </c>
      <c r="E156" s="0" t="s">
        <v>2877</v>
      </c>
      <c r="F156" s="0" t="s">
        <v>2491</v>
      </c>
      <c r="G156" s="0" t="s">
        <v>2884</v>
      </c>
    </row>
    <row customHeight="1" ht="11.25">
      <c r="A157" s="429" t="s">
        <v>16</v>
      </c>
      <c r="B157" s="0" t="s">
        <v>2876</v>
      </c>
      <c r="C157" s="0" t="s">
        <v>2877</v>
      </c>
      <c r="D157" s="0" t="s">
        <v>2885</v>
      </c>
      <c r="E157" s="0" t="s">
        <v>2886</v>
      </c>
      <c r="F157" s="0" t="s">
        <v>2496</v>
      </c>
      <c r="G157" s="0" t="s">
        <v>2887</v>
      </c>
    </row>
    <row customHeight="1" ht="11.25">
      <c r="A158" s="429" t="s">
        <v>16</v>
      </c>
      <c r="B158" s="0" t="s">
        <v>2888</v>
      </c>
      <c r="C158" s="0" t="s">
        <v>2889</v>
      </c>
      <c r="D158" s="0" t="s">
        <v>2890</v>
      </c>
      <c r="E158" s="0" t="s">
        <v>2891</v>
      </c>
      <c r="F158" s="0" t="s">
        <v>2496</v>
      </c>
      <c r="G158" s="0" t="s">
        <v>2892</v>
      </c>
    </row>
    <row customHeight="1" ht="11.25">
      <c r="A159" s="429" t="s">
        <v>16</v>
      </c>
      <c r="B159" s="0" t="s">
        <v>2888</v>
      </c>
      <c r="C159" s="0" t="s">
        <v>2889</v>
      </c>
      <c r="D159" s="0" t="s">
        <v>2893</v>
      </c>
      <c r="E159" s="0" t="s">
        <v>2894</v>
      </c>
      <c r="F159" s="0" t="s">
        <v>2496</v>
      </c>
      <c r="G159" s="0" t="s">
        <v>2895</v>
      </c>
    </row>
    <row customHeight="1" ht="11.25">
      <c r="A160" s="429" t="s">
        <v>16</v>
      </c>
      <c r="B160" s="0" t="s">
        <v>2888</v>
      </c>
      <c r="C160" s="0" t="s">
        <v>2889</v>
      </c>
      <c r="D160" s="0" t="s">
        <v>2896</v>
      </c>
      <c r="E160" s="0" t="s">
        <v>2897</v>
      </c>
      <c r="F160" s="0" t="s">
        <v>2496</v>
      </c>
      <c r="G160" s="0" t="s">
        <v>2898</v>
      </c>
    </row>
    <row customHeight="1" ht="11.25">
      <c r="A161" s="429" t="s">
        <v>16</v>
      </c>
      <c r="B161" s="0" t="s">
        <v>2888</v>
      </c>
      <c r="C161" s="0" t="s">
        <v>2889</v>
      </c>
      <c r="D161" s="0" t="s">
        <v>2899</v>
      </c>
      <c r="E161" s="0" t="s">
        <v>2900</v>
      </c>
      <c r="F161" s="0" t="s">
        <v>2496</v>
      </c>
      <c r="G161" s="0" t="s">
        <v>2901</v>
      </c>
    </row>
    <row customHeight="1" ht="11.25">
      <c r="A162" s="429" t="s">
        <v>16</v>
      </c>
      <c r="B162" s="0" t="s">
        <v>2888</v>
      </c>
      <c r="C162" s="0" t="s">
        <v>2889</v>
      </c>
      <c r="D162" s="0" t="s">
        <v>2902</v>
      </c>
      <c r="E162" s="0" t="s">
        <v>2903</v>
      </c>
      <c r="F162" s="0" t="s">
        <v>2496</v>
      </c>
      <c r="G162" s="0" t="s">
        <v>2904</v>
      </c>
    </row>
    <row customHeight="1" ht="11.25">
      <c r="A163" s="429" t="s">
        <v>16</v>
      </c>
      <c r="B163" s="0" t="s">
        <v>2888</v>
      </c>
      <c r="C163" s="0" t="s">
        <v>2889</v>
      </c>
      <c r="D163" s="0" t="s">
        <v>2905</v>
      </c>
      <c r="E163" s="0" t="s">
        <v>2906</v>
      </c>
      <c r="F163" s="0" t="s">
        <v>2496</v>
      </c>
      <c r="G163" s="0" t="s">
        <v>2907</v>
      </c>
    </row>
    <row customHeight="1" ht="11.25">
      <c r="A164" s="429" t="s">
        <v>16</v>
      </c>
      <c r="B164" s="0" t="s">
        <v>2888</v>
      </c>
      <c r="C164" s="0" t="s">
        <v>2889</v>
      </c>
      <c r="D164" s="0" t="s">
        <v>2908</v>
      </c>
      <c r="E164" s="0" t="s">
        <v>2909</v>
      </c>
      <c r="F164" s="0" t="s">
        <v>2496</v>
      </c>
      <c r="G164" s="0" t="s">
        <v>2910</v>
      </c>
    </row>
    <row customHeight="1" ht="11.25">
      <c r="A165" s="429" t="s">
        <v>16</v>
      </c>
      <c r="B165" s="0" t="s">
        <v>2888</v>
      </c>
      <c r="C165" s="0" t="s">
        <v>2889</v>
      </c>
      <c r="D165" s="0" t="s">
        <v>2911</v>
      </c>
      <c r="E165" s="0" t="s">
        <v>2912</v>
      </c>
      <c r="F165" s="0" t="s">
        <v>2496</v>
      </c>
      <c r="G165" s="0" t="s">
        <v>2913</v>
      </c>
    </row>
    <row customHeight="1" ht="11.25">
      <c r="A166" s="429" t="s">
        <v>16</v>
      </c>
      <c r="B166" s="0" t="s">
        <v>2888</v>
      </c>
      <c r="C166" s="0" t="s">
        <v>2889</v>
      </c>
      <c r="D166" s="0" t="s">
        <v>2914</v>
      </c>
      <c r="E166" s="0" t="s">
        <v>2915</v>
      </c>
      <c r="F166" s="0" t="s">
        <v>2496</v>
      </c>
      <c r="G166" s="0" t="s">
        <v>2916</v>
      </c>
    </row>
    <row customHeight="1" ht="11.25">
      <c r="A167" s="429" t="s">
        <v>16</v>
      </c>
      <c r="B167" s="0" t="s">
        <v>2888</v>
      </c>
      <c r="C167" s="0" t="s">
        <v>2889</v>
      </c>
      <c r="D167" s="0" t="s">
        <v>2917</v>
      </c>
      <c r="E167" s="0" t="s">
        <v>2918</v>
      </c>
      <c r="F167" s="0" t="s">
        <v>2496</v>
      </c>
      <c r="G167" s="0" t="s">
        <v>2919</v>
      </c>
    </row>
    <row customHeight="1" ht="11.25">
      <c r="A168" s="429" t="s">
        <v>16</v>
      </c>
      <c r="B168" s="0" t="s">
        <v>2888</v>
      </c>
      <c r="C168" s="0" t="s">
        <v>2889</v>
      </c>
      <c r="D168" s="0" t="s">
        <v>2920</v>
      </c>
      <c r="E168" s="0" t="s">
        <v>2921</v>
      </c>
      <c r="F168" s="0" t="s">
        <v>2496</v>
      </c>
      <c r="G168" s="0" t="s">
        <v>2922</v>
      </c>
    </row>
    <row customHeight="1" ht="11.25">
      <c r="A169" s="429" t="s">
        <v>16</v>
      </c>
      <c r="B169" s="0" t="s">
        <v>2888</v>
      </c>
      <c r="C169" s="0" t="s">
        <v>2889</v>
      </c>
      <c r="D169" s="0" t="s">
        <v>2888</v>
      </c>
      <c r="E169" s="0" t="s">
        <v>2889</v>
      </c>
      <c r="F169" s="0" t="s">
        <v>2491</v>
      </c>
      <c r="G169" s="0" t="s">
        <v>2923</v>
      </c>
    </row>
    <row customHeight="1" ht="11.25">
      <c r="A170" s="429" t="s">
        <v>16</v>
      </c>
      <c r="B170" s="0" t="s">
        <v>2888</v>
      </c>
      <c r="C170" s="0" t="s">
        <v>2889</v>
      </c>
      <c r="D170" s="0" t="s">
        <v>2924</v>
      </c>
      <c r="E170" s="0" t="s">
        <v>2925</v>
      </c>
      <c r="F170" s="0" t="s">
        <v>2494</v>
      </c>
      <c r="G170" s="0" t="s">
        <v>2926</v>
      </c>
    </row>
    <row customHeight="1" ht="11.25">
      <c r="A171" s="429" t="s">
        <v>16</v>
      </c>
      <c r="B171" s="0" t="s">
        <v>2888</v>
      </c>
      <c r="C171" s="0" t="s">
        <v>2889</v>
      </c>
      <c r="D171" s="0" t="s">
        <v>2927</v>
      </c>
      <c r="E171" s="0" t="s">
        <v>2928</v>
      </c>
      <c r="F171" s="0" t="s">
        <v>2496</v>
      </c>
      <c r="G171" s="0" t="s">
        <v>2929</v>
      </c>
    </row>
    <row customHeight="1" ht="11.25">
      <c r="A172" s="429" t="s">
        <v>16</v>
      </c>
      <c r="B172" s="0" t="s">
        <v>2930</v>
      </c>
      <c r="C172" s="0" t="s">
        <v>2931</v>
      </c>
      <c r="D172" s="0" t="s">
        <v>2932</v>
      </c>
      <c r="E172" s="0" t="s">
        <v>2933</v>
      </c>
      <c r="F172" s="0" t="s">
        <v>2496</v>
      </c>
      <c r="G172" s="0" t="s">
        <v>2934</v>
      </c>
    </row>
    <row customHeight="1" ht="11.25">
      <c r="A173" s="429" t="s">
        <v>16</v>
      </c>
      <c r="B173" s="0" t="s">
        <v>2930</v>
      </c>
      <c r="C173" s="0" t="s">
        <v>2931</v>
      </c>
      <c r="D173" s="0" t="s">
        <v>2935</v>
      </c>
      <c r="E173" s="0" t="s">
        <v>2936</v>
      </c>
      <c r="F173" s="0" t="s">
        <v>2496</v>
      </c>
      <c r="G173" s="0" t="s">
        <v>2937</v>
      </c>
    </row>
    <row customHeight="1" ht="11.25">
      <c r="A174" s="429" t="s">
        <v>16</v>
      </c>
      <c r="B174" s="0" t="s">
        <v>2930</v>
      </c>
      <c r="C174" s="0" t="s">
        <v>2931</v>
      </c>
      <c r="D174" s="0" t="s">
        <v>2523</v>
      </c>
      <c r="E174" s="0" t="s">
        <v>2938</v>
      </c>
      <c r="F174" s="0" t="s">
        <v>2496</v>
      </c>
      <c r="G174" s="0" t="s">
        <v>2939</v>
      </c>
    </row>
    <row customHeight="1" ht="11.25">
      <c r="A175" s="429" t="s">
        <v>16</v>
      </c>
      <c r="B175" s="0" t="s">
        <v>2930</v>
      </c>
      <c r="C175" s="0" t="s">
        <v>2931</v>
      </c>
      <c r="D175" s="0" t="s">
        <v>2940</v>
      </c>
      <c r="E175" s="0" t="s">
        <v>2941</v>
      </c>
      <c r="F175" s="0" t="s">
        <v>2496</v>
      </c>
      <c r="G175" s="0" t="s">
        <v>2942</v>
      </c>
    </row>
    <row customHeight="1" ht="11.25">
      <c r="A176" s="429" t="s">
        <v>16</v>
      </c>
      <c r="B176" s="0" t="s">
        <v>2930</v>
      </c>
      <c r="C176" s="0" t="s">
        <v>2931</v>
      </c>
      <c r="D176" s="0" t="s">
        <v>2943</v>
      </c>
      <c r="E176" s="0" t="s">
        <v>2944</v>
      </c>
      <c r="F176" s="0" t="s">
        <v>2496</v>
      </c>
      <c r="G176" s="0" t="s">
        <v>2945</v>
      </c>
    </row>
    <row customHeight="1" ht="11.25">
      <c r="A177" s="429" t="s">
        <v>16</v>
      </c>
      <c r="B177" s="0" t="s">
        <v>2930</v>
      </c>
      <c r="C177" s="0" t="s">
        <v>2931</v>
      </c>
      <c r="D177" s="0" t="s">
        <v>2946</v>
      </c>
      <c r="E177" s="0" t="s">
        <v>2947</v>
      </c>
      <c r="F177" s="0" t="s">
        <v>2496</v>
      </c>
      <c r="G177" s="0" t="s">
        <v>2948</v>
      </c>
    </row>
    <row customHeight="1" ht="11.25">
      <c r="A178" s="429" t="s">
        <v>16</v>
      </c>
      <c r="B178" s="0" t="s">
        <v>2930</v>
      </c>
      <c r="C178" s="0" t="s">
        <v>2931</v>
      </c>
      <c r="D178" s="0" t="s">
        <v>2949</v>
      </c>
      <c r="E178" s="0" t="s">
        <v>2950</v>
      </c>
      <c r="F178" s="0" t="s">
        <v>2496</v>
      </c>
      <c r="G178" s="0" t="s">
        <v>2951</v>
      </c>
    </row>
    <row customHeight="1" ht="11.25">
      <c r="A179" s="429" t="s">
        <v>16</v>
      </c>
      <c r="B179" s="0" t="s">
        <v>2930</v>
      </c>
      <c r="C179" s="0" t="s">
        <v>2931</v>
      </c>
      <c r="D179" s="0" t="s">
        <v>2952</v>
      </c>
      <c r="E179" s="0" t="s">
        <v>2953</v>
      </c>
      <c r="F179" s="0" t="s">
        <v>2496</v>
      </c>
      <c r="G179" s="0" t="s">
        <v>2954</v>
      </c>
    </row>
    <row customHeight="1" ht="11.25">
      <c r="A180" s="429" t="s">
        <v>16</v>
      </c>
      <c r="B180" s="0" t="s">
        <v>2930</v>
      </c>
      <c r="C180" s="0" t="s">
        <v>2931</v>
      </c>
      <c r="D180" s="0" t="s">
        <v>2955</v>
      </c>
      <c r="E180" s="0" t="s">
        <v>2956</v>
      </c>
      <c r="F180" s="0" t="s">
        <v>2496</v>
      </c>
      <c r="G180" s="0" t="s">
        <v>2957</v>
      </c>
    </row>
    <row customHeight="1" ht="11.25">
      <c r="A181" s="429" t="s">
        <v>16</v>
      </c>
      <c r="B181" s="0" t="s">
        <v>2930</v>
      </c>
      <c r="C181" s="0" t="s">
        <v>2931</v>
      </c>
      <c r="D181" s="0" t="s">
        <v>2930</v>
      </c>
      <c r="E181" s="0" t="s">
        <v>2931</v>
      </c>
      <c r="F181" s="0" t="s">
        <v>2491</v>
      </c>
      <c r="G181" s="0" t="s">
        <v>2958</v>
      </c>
    </row>
    <row customHeight="1" ht="11.25">
      <c r="A182" s="429" t="s">
        <v>16</v>
      </c>
      <c r="B182" s="0" t="s">
        <v>2930</v>
      </c>
      <c r="C182" s="0" t="s">
        <v>2931</v>
      </c>
      <c r="D182" s="0" t="s">
        <v>2959</v>
      </c>
      <c r="E182" s="0" t="s">
        <v>2960</v>
      </c>
      <c r="F182" s="0" t="s">
        <v>2494</v>
      </c>
      <c r="G182" s="0" t="s">
        <v>2961</v>
      </c>
    </row>
    <row customHeight="1" ht="11.25">
      <c r="A183" s="429" t="s">
        <v>16</v>
      </c>
      <c r="B183" s="0" t="s">
        <v>2962</v>
      </c>
      <c r="C183" s="0" t="s">
        <v>2963</v>
      </c>
      <c r="D183" s="0" t="s">
        <v>2964</v>
      </c>
      <c r="E183" s="0" t="s">
        <v>2965</v>
      </c>
      <c r="F183" s="0" t="s">
        <v>2496</v>
      </c>
      <c r="G183" s="0" t="s">
        <v>2966</v>
      </c>
    </row>
    <row customHeight="1" ht="11.25">
      <c r="A184" s="429" t="s">
        <v>16</v>
      </c>
      <c r="B184" s="0" t="s">
        <v>2962</v>
      </c>
      <c r="C184" s="0" t="s">
        <v>2963</v>
      </c>
      <c r="D184" s="0" t="s">
        <v>2967</v>
      </c>
      <c r="E184" s="0" t="s">
        <v>2968</v>
      </c>
      <c r="F184" s="0" t="s">
        <v>2496</v>
      </c>
      <c r="G184" s="0" t="s">
        <v>2969</v>
      </c>
    </row>
    <row customHeight="1" ht="11.25">
      <c r="A185" s="429" t="s">
        <v>16</v>
      </c>
      <c r="B185" s="0" t="s">
        <v>2962</v>
      </c>
      <c r="C185" s="0" t="s">
        <v>2963</v>
      </c>
      <c r="D185" s="0" t="s">
        <v>2970</v>
      </c>
      <c r="E185" s="0" t="s">
        <v>2971</v>
      </c>
      <c r="F185" s="0" t="s">
        <v>2496</v>
      </c>
      <c r="G185" s="0" t="s">
        <v>2972</v>
      </c>
    </row>
    <row customHeight="1" ht="11.25">
      <c r="A186" s="429" t="s">
        <v>16</v>
      </c>
      <c r="B186" s="0" t="s">
        <v>2962</v>
      </c>
      <c r="C186" s="0" t="s">
        <v>2963</v>
      </c>
      <c r="D186" s="0" t="s">
        <v>2973</v>
      </c>
      <c r="E186" s="0" t="s">
        <v>2974</v>
      </c>
      <c r="F186" s="0" t="s">
        <v>2496</v>
      </c>
      <c r="G186" s="0" t="s">
        <v>2975</v>
      </c>
    </row>
    <row customHeight="1" ht="11.25">
      <c r="A187" s="429" t="s">
        <v>16</v>
      </c>
      <c r="B187" s="0" t="s">
        <v>2962</v>
      </c>
      <c r="C187" s="0" t="s">
        <v>2963</v>
      </c>
      <c r="D187" s="0" t="s">
        <v>2976</v>
      </c>
      <c r="E187" s="0" t="s">
        <v>2977</v>
      </c>
      <c r="F187" s="0" t="s">
        <v>2496</v>
      </c>
      <c r="G187" s="0" t="s">
        <v>2978</v>
      </c>
    </row>
    <row customHeight="1" ht="11.25">
      <c r="A188" s="429" t="s">
        <v>16</v>
      </c>
      <c r="B188" s="0" t="s">
        <v>2962</v>
      </c>
      <c r="C188" s="0" t="s">
        <v>2963</v>
      </c>
      <c r="D188" s="0" t="s">
        <v>2979</v>
      </c>
      <c r="E188" s="0" t="s">
        <v>2980</v>
      </c>
      <c r="F188" s="0" t="s">
        <v>2496</v>
      </c>
      <c r="G188" s="0" t="s">
        <v>2981</v>
      </c>
    </row>
    <row customHeight="1" ht="11.25">
      <c r="A189" s="429" t="s">
        <v>16</v>
      </c>
      <c r="B189" s="0" t="s">
        <v>2962</v>
      </c>
      <c r="C189" s="0" t="s">
        <v>2963</v>
      </c>
      <c r="D189" s="0" t="s">
        <v>2982</v>
      </c>
      <c r="E189" s="0" t="s">
        <v>2983</v>
      </c>
      <c r="F189" s="0" t="s">
        <v>2496</v>
      </c>
      <c r="G189" s="0" t="s">
        <v>2984</v>
      </c>
    </row>
    <row customHeight="1" ht="11.25">
      <c r="A190" s="429" t="s">
        <v>16</v>
      </c>
      <c r="B190" s="0" t="s">
        <v>2962</v>
      </c>
      <c r="C190" s="0" t="s">
        <v>2963</v>
      </c>
      <c r="D190" s="0" t="s">
        <v>2985</v>
      </c>
      <c r="E190" s="0" t="s">
        <v>2986</v>
      </c>
      <c r="F190" s="0" t="s">
        <v>2496</v>
      </c>
      <c r="G190" s="0" t="s">
        <v>2987</v>
      </c>
    </row>
    <row customHeight="1" ht="11.25">
      <c r="A191" s="429" t="s">
        <v>16</v>
      </c>
      <c r="B191" s="0" t="s">
        <v>2962</v>
      </c>
      <c r="C191" s="0" t="s">
        <v>2963</v>
      </c>
      <c r="D191" s="0" t="s">
        <v>2988</v>
      </c>
      <c r="E191" s="0" t="s">
        <v>2989</v>
      </c>
      <c r="F191" s="0" t="s">
        <v>2496</v>
      </c>
      <c r="G191" s="0" t="s">
        <v>2990</v>
      </c>
    </row>
    <row customHeight="1" ht="11.25">
      <c r="A192" s="429" t="s">
        <v>16</v>
      </c>
      <c r="B192" s="0" t="s">
        <v>2962</v>
      </c>
      <c r="C192" s="0" t="s">
        <v>2963</v>
      </c>
      <c r="D192" s="0" t="s">
        <v>2962</v>
      </c>
      <c r="E192" s="0" t="s">
        <v>2963</v>
      </c>
      <c r="F192" s="0" t="s">
        <v>2491</v>
      </c>
      <c r="G192" s="0" t="s">
        <v>2991</v>
      </c>
    </row>
    <row customHeight="1" ht="11.25">
      <c r="A193" s="429" t="s">
        <v>16</v>
      </c>
      <c r="B193" s="0" t="s">
        <v>2962</v>
      </c>
      <c r="C193" s="0" t="s">
        <v>2963</v>
      </c>
      <c r="D193" s="0" t="s">
        <v>2992</v>
      </c>
      <c r="E193" s="0" t="s">
        <v>2993</v>
      </c>
      <c r="F193" s="0" t="s">
        <v>2496</v>
      </c>
      <c r="G193" s="0" t="s">
        <v>2994</v>
      </c>
    </row>
    <row customHeight="1" ht="11.25">
      <c r="A194" s="429" t="s">
        <v>16</v>
      </c>
      <c r="B194" s="0" t="s">
        <v>2962</v>
      </c>
      <c r="C194" s="0" t="s">
        <v>2963</v>
      </c>
      <c r="D194" s="0" t="s">
        <v>2995</v>
      </c>
      <c r="E194" s="0" t="s">
        <v>2996</v>
      </c>
      <c r="F194" s="0" t="s">
        <v>2496</v>
      </c>
      <c r="G194" s="0" t="s">
        <v>2997</v>
      </c>
    </row>
    <row customHeight="1" ht="11.25">
      <c r="A195" s="429" t="s">
        <v>16</v>
      </c>
      <c r="B195" s="0" t="s">
        <v>2998</v>
      </c>
      <c r="C195" s="0" t="s">
        <v>2999</v>
      </c>
      <c r="D195" s="0" t="s">
        <v>3000</v>
      </c>
      <c r="E195" s="0" t="s">
        <v>3001</v>
      </c>
      <c r="F195" s="0" t="s">
        <v>2496</v>
      </c>
      <c r="G195" s="0" t="s">
        <v>3002</v>
      </c>
    </row>
    <row customHeight="1" ht="11.25">
      <c r="A196" s="429" t="s">
        <v>16</v>
      </c>
      <c r="B196" s="0" t="s">
        <v>2998</v>
      </c>
      <c r="C196" s="0" t="s">
        <v>2999</v>
      </c>
      <c r="D196" s="0" t="s">
        <v>3003</v>
      </c>
      <c r="E196" s="0" t="s">
        <v>3004</v>
      </c>
      <c r="F196" s="0" t="s">
        <v>2496</v>
      </c>
      <c r="G196" s="0" t="s">
        <v>3005</v>
      </c>
    </row>
    <row customHeight="1" ht="11.25">
      <c r="A197" s="429" t="s">
        <v>16</v>
      </c>
      <c r="B197" s="0" t="s">
        <v>2998</v>
      </c>
      <c r="C197" s="0" t="s">
        <v>2999</v>
      </c>
      <c r="D197" s="0" t="s">
        <v>3006</v>
      </c>
      <c r="E197" s="0" t="s">
        <v>3007</v>
      </c>
      <c r="F197" s="0" t="s">
        <v>2496</v>
      </c>
      <c r="G197" s="0" t="s">
        <v>3008</v>
      </c>
    </row>
    <row customHeight="1" ht="11.25">
      <c r="A198" s="429" t="s">
        <v>16</v>
      </c>
      <c r="B198" s="0" t="s">
        <v>2998</v>
      </c>
      <c r="C198" s="0" t="s">
        <v>2999</v>
      </c>
      <c r="D198" s="0" t="s">
        <v>3009</v>
      </c>
      <c r="E198" s="0" t="s">
        <v>3010</v>
      </c>
      <c r="F198" s="0" t="s">
        <v>2496</v>
      </c>
      <c r="G198" s="0" t="s">
        <v>3011</v>
      </c>
    </row>
    <row customHeight="1" ht="11.25">
      <c r="A199" s="429" t="s">
        <v>16</v>
      </c>
      <c r="B199" s="0" t="s">
        <v>2998</v>
      </c>
      <c r="C199" s="0" t="s">
        <v>2999</v>
      </c>
      <c r="D199" s="0" t="s">
        <v>3012</v>
      </c>
      <c r="E199" s="0" t="s">
        <v>3013</v>
      </c>
      <c r="F199" s="0" t="s">
        <v>2496</v>
      </c>
      <c r="G199" s="0" t="s">
        <v>3014</v>
      </c>
    </row>
    <row customHeight="1" ht="11.25">
      <c r="A200" s="429" t="s">
        <v>16</v>
      </c>
      <c r="B200" s="0" t="s">
        <v>2998</v>
      </c>
      <c r="C200" s="0" t="s">
        <v>2999</v>
      </c>
      <c r="D200" s="0" t="s">
        <v>3015</v>
      </c>
      <c r="E200" s="0" t="s">
        <v>3016</v>
      </c>
      <c r="F200" s="0" t="s">
        <v>2496</v>
      </c>
      <c r="G200" s="0" t="s">
        <v>3017</v>
      </c>
    </row>
    <row customHeight="1" ht="11.25">
      <c r="A201" s="429" t="s">
        <v>16</v>
      </c>
      <c r="B201" s="0" t="s">
        <v>2998</v>
      </c>
      <c r="C201" s="0" t="s">
        <v>2999</v>
      </c>
      <c r="D201" s="0" t="s">
        <v>3018</v>
      </c>
      <c r="E201" s="0" t="s">
        <v>3019</v>
      </c>
      <c r="F201" s="0" t="s">
        <v>2496</v>
      </c>
      <c r="G201" s="0" t="s">
        <v>3020</v>
      </c>
    </row>
    <row customHeight="1" ht="11.25">
      <c r="A202" s="429" t="s">
        <v>16</v>
      </c>
      <c r="B202" s="0" t="s">
        <v>2998</v>
      </c>
      <c r="C202" s="0" t="s">
        <v>2999</v>
      </c>
      <c r="D202" s="0" t="s">
        <v>3021</v>
      </c>
      <c r="E202" s="0" t="s">
        <v>3022</v>
      </c>
      <c r="F202" s="0" t="s">
        <v>2496</v>
      </c>
      <c r="G202" s="0" t="s">
        <v>3023</v>
      </c>
    </row>
    <row customHeight="1" ht="11.25">
      <c r="A203" s="429" t="s">
        <v>16</v>
      </c>
      <c r="B203" s="0" t="s">
        <v>2998</v>
      </c>
      <c r="C203" s="0" t="s">
        <v>2999</v>
      </c>
      <c r="D203" s="0" t="s">
        <v>3024</v>
      </c>
      <c r="E203" s="0" t="s">
        <v>3025</v>
      </c>
      <c r="F203" s="0" t="s">
        <v>2496</v>
      </c>
      <c r="G203" s="0" t="s">
        <v>3026</v>
      </c>
    </row>
    <row customHeight="1" ht="11.25">
      <c r="A204" s="429" t="s">
        <v>16</v>
      </c>
      <c r="B204" s="0" t="s">
        <v>2998</v>
      </c>
      <c r="C204" s="0" t="s">
        <v>2999</v>
      </c>
      <c r="D204" s="0" t="s">
        <v>3027</v>
      </c>
      <c r="E204" s="0" t="s">
        <v>3028</v>
      </c>
      <c r="F204" s="0" t="s">
        <v>2496</v>
      </c>
      <c r="G204" s="0" t="s">
        <v>3029</v>
      </c>
    </row>
    <row customHeight="1" ht="11.25">
      <c r="A205" s="429" t="s">
        <v>16</v>
      </c>
      <c r="B205" s="0" t="s">
        <v>2998</v>
      </c>
      <c r="C205" s="0" t="s">
        <v>2999</v>
      </c>
      <c r="D205" s="0" t="s">
        <v>3030</v>
      </c>
      <c r="E205" s="0" t="s">
        <v>3031</v>
      </c>
      <c r="F205" s="0" t="s">
        <v>2496</v>
      </c>
      <c r="G205" s="0" t="s">
        <v>3032</v>
      </c>
    </row>
    <row customHeight="1" ht="11.25">
      <c r="A206" s="429" t="s">
        <v>16</v>
      </c>
      <c r="B206" s="0" t="s">
        <v>2998</v>
      </c>
      <c r="C206" s="0" t="s">
        <v>2999</v>
      </c>
      <c r="D206" s="0" t="s">
        <v>3033</v>
      </c>
      <c r="E206" s="0" t="s">
        <v>3034</v>
      </c>
      <c r="F206" s="0" t="s">
        <v>2496</v>
      </c>
      <c r="G206" s="0" t="s">
        <v>3035</v>
      </c>
    </row>
    <row customHeight="1" ht="11.25">
      <c r="A207" s="429" t="s">
        <v>16</v>
      </c>
      <c r="B207" s="0" t="s">
        <v>2998</v>
      </c>
      <c r="C207" s="0" t="s">
        <v>2999</v>
      </c>
      <c r="D207" s="0" t="s">
        <v>3036</v>
      </c>
      <c r="E207" s="0" t="s">
        <v>3037</v>
      </c>
      <c r="F207" s="0" t="s">
        <v>2496</v>
      </c>
      <c r="G207" s="0" t="s">
        <v>3038</v>
      </c>
    </row>
    <row customHeight="1" ht="11.25">
      <c r="A208" s="429" t="s">
        <v>16</v>
      </c>
      <c r="B208" s="0" t="s">
        <v>2998</v>
      </c>
      <c r="C208" s="0" t="s">
        <v>2999</v>
      </c>
      <c r="D208" s="0" t="s">
        <v>3039</v>
      </c>
      <c r="E208" s="0" t="s">
        <v>3040</v>
      </c>
      <c r="F208" s="0" t="s">
        <v>2496</v>
      </c>
      <c r="G208" s="0" t="s">
        <v>3041</v>
      </c>
    </row>
    <row customHeight="1" ht="11.25">
      <c r="A209" s="429" t="s">
        <v>16</v>
      </c>
      <c r="B209" s="0" t="s">
        <v>2998</v>
      </c>
      <c r="C209" s="0" t="s">
        <v>2999</v>
      </c>
      <c r="D209" s="0" t="s">
        <v>3042</v>
      </c>
      <c r="E209" s="0" t="s">
        <v>3043</v>
      </c>
      <c r="F209" s="0" t="s">
        <v>2496</v>
      </c>
      <c r="G209" s="0" t="s">
        <v>3044</v>
      </c>
    </row>
    <row customHeight="1" ht="11.25">
      <c r="A210" s="429" t="s">
        <v>16</v>
      </c>
      <c r="B210" s="0" t="s">
        <v>2998</v>
      </c>
      <c r="C210" s="0" t="s">
        <v>2999</v>
      </c>
      <c r="D210" s="0" t="s">
        <v>3045</v>
      </c>
      <c r="E210" s="0" t="s">
        <v>3046</v>
      </c>
      <c r="F210" s="0" t="s">
        <v>2496</v>
      </c>
      <c r="G210" s="0" t="s">
        <v>3047</v>
      </c>
    </row>
    <row customHeight="1" ht="11.25">
      <c r="A211" s="429" t="s">
        <v>16</v>
      </c>
      <c r="B211" s="0" t="s">
        <v>2998</v>
      </c>
      <c r="C211" s="0" t="s">
        <v>2999</v>
      </c>
      <c r="D211" s="0" t="s">
        <v>3048</v>
      </c>
      <c r="E211" s="0" t="s">
        <v>3049</v>
      </c>
      <c r="F211" s="0" t="s">
        <v>2496</v>
      </c>
      <c r="G211" s="0" t="s">
        <v>3050</v>
      </c>
    </row>
    <row customHeight="1" ht="11.25">
      <c r="A212" s="429" t="s">
        <v>16</v>
      </c>
      <c r="B212" s="0" t="s">
        <v>2998</v>
      </c>
      <c r="C212" s="0" t="s">
        <v>2999</v>
      </c>
      <c r="D212" s="0" t="s">
        <v>2998</v>
      </c>
      <c r="E212" s="0" t="s">
        <v>2999</v>
      </c>
      <c r="F212" s="0" t="s">
        <v>2491</v>
      </c>
      <c r="G212" s="0" t="s">
        <v>3051</v>
      </c>
    </row>
    <row customHeight="1" ht="11.25">
      <c r="A213" s="429" t="s">
        <v>16</v>
      </c>
      <c r="B213" s="0" t="s">
        <v>2998</v>
      </c>
      <c r="C213" s="0" t="s">
        <v>2999</v>
      </c>
      <c r="D213" s="0" t="s">
        <v>3052</v>
      </c>
      <c r="E213" s="0" t="s">
        <v>3053</v>
      </c>
      <c r="F213" s="0" t="s">
        <v>2496</v>
      </c>
      <c r="G213" s="0" t="s">
        <v>3054</v>
      </c>
    </row>
    <row customHeight="1" ht="11.25">
      <c r="A214" s="429" t="s">
        <v>16</v>
      </c>
      <c r="B214" s="0" t="s">
        <v>2998</v>
      </c>
      <c r="C214" s="0" t="s">
        <v>2999</v>
      </c>
      <c r="D214" s="0" t="s">
        <v>3055</v>
      </c>
      <c r="E214" s="0" t="s">
        <v>3056</v>
      </c>
      <c r="F214" s="0" t="s">
        <v>2496</v>
      </c>
      <c r="G214" s="0" t="s">
        <v>3057</v>
      </c>
    </row>
    <row customHeight="1" ht="11.25">
      <c r="A215" s="429" t="s">
        <v>16</v>
      </c>
      <c r="B215" s="0" t="s">
        <v>3058</v>
      </c>
      <c r="C215" s="0" t="s">
        <v>3059</v>
      </c>
      <c r="D215" s="0" t="s">
        <v>3060</v>
      </c>
      <c r="E215" s="0" t="s">
        <v>3061</v>
      </c>
      <c r="F215" s="0" t="s">
        <v>2496</v>
      </c>
      <c r="G215" s="0" t="s">
        <v>3062</v>
      </c>
    </row>
    <row customHeight="1" ht="11.25">
      <c r="A216" s="429" t="s">
        <v>16</v>
      </c>
      <c r="B216" s="0" t="s">
        <v>3058</v>
      </c>
      <c r="C216" s="0" t="s">
        <v>3059</v>
      </c>
      <c r="D216" s="0" t="s">
        <v>3063</v>
      </c>
      <c r="E216" s="0" t="s">
        <v>3064</v>
      </c>
      <c r="F216" s="0" t="s">
        <v>2496</v>
      </c>
      <c r="G216" s="0" t="s">
        <v>3065</v>
      </c>
    </row>
    <row customHeight="1" ht="11.25">
      <c r="A217" s="429" t="s">
        <v>16</v>
      </c>
      <c r="B217" s="0" t="s">
        <v>3058</v>
      </c>
      <c r="C217" s="0" t="s">
        <v>3059</v>
      </c>
      <c r="D217" s="0" t="s">
        <v>3066</v>
      </c>
      <c r="E217" s="0" t="s">
        <v>3067</v>
      </c>
      <c r="F217" s="0" t="s">
        <v>2496</v>
      </c>
      <c r="G217" s="0" t="s">
        <v>3068</v>
      </c>
    </row>
    <row customHeight="1" ht="11.25">
      <c r="A218" s="429" t="s">
        <v>16</v>
      </c>
      <c r="B218" s="0" t="s">
        <v>3058</v>
      </c>
      <c r="C218" s="0" t="s">
        <v>3059</v>
      </c>
      <c r="D218" s="0" t="s">
        <v>3069</v>
      </c>
      <c r="E218" s="0" t="s">
        <v>3070</v>
      </c>
      <c r="F218" s="0" t="s">
        <v>2496</v>
      </c>
      <c r="G218" s="0" t="s">
        <v>3071</v>
      </c>
    </row>
    <row customHeight="1" ht="11.25">
      <c r="A219" s="429" t="s">
        <v>16</v>
      </c>
      <c r="B219" s="0" t="s">
        <v>3058</v>
      </c>
      <c r="C219" s="0" t="s">
        <v>3059</v>
      </c>
      <c r="D219" s="0" t="s">
        <v>3072</v>
      </c>
      <c r="E219" s="0" t="s">
        <v>3073</v>
      </c>
      <c r="F219" s="0" t="s">
        <v>2496</v>
      </c>
      <c r="G219" s="0" t="s">
        <v>3074</v>
      </c>
    </row>
    <row customHeight="1" ht="11.25">
      <c r="A220" s="429" t="s">
        <v>16</v>
      </c>
      <c r="B220" s="0" t="s">
        <v>3058</v>
      </c>
      <c r="C220" s="0" t="s">
        <v>3059</v>
      </c>
      <c r="D220" s="0" t="s">
        <v>3075</v>
      </c>
      <c r="E220" s="0" t="s">
        <v>3076</v>
      </c>
      <c r="F220" s="0" t="s">
        <v>2496</v>
      </c>
      <c r="G220" s="0" t="s">
        <v>3077</v>
      </c>
    </row>
    <row customHeight="1" ht="11.25">
      <c r="A221" s="429" t="s">
        <v>16</v>
      </c>
      <c r="B221" s="0" t="s">
        <v>3058</v>
      </c>
      <c r="C221" s="0" t="s">
        <v>3059</v>
      </c>
      <c r="D221" s="0" t="s">
        <v>3078</v>
      </c>
      <c r="E221" s="0" t="s">
        <v>3079</v>
      </c>
      <c r="F221" s="0" t="s">
        <v>2496</v>
      </c>
      <c r="G221" s="0" t="s">
        <v>3080</v>
      </c>
    </row>
    <row customHeight="1" ht="11.25">
      <c r="A222" s="429" t="s">
        <v>16</v>
      </c>
      <c r="B222" s="0" t="s">
        <v>3058</v>
      </c>
      <c r="C222" s="0" t="s">
        <v>3059</v>
      </c>
      <c r="D222" s="0" t="s">
        <v>3081</v>
      </c>
      <c r="E222" s="0" t="s">
        <v>3082</v>
      </c>
      <c r="F222" s="0" t="s">
        <v>2496</v>
      </c>
      <c r="G222" s="0" t="s">
        <v>3083</v>
      </c>
    </row>
    <row customHeight="1" ht="11.25">
      <c r="A223" s="429" t="s">
        <v>16</v>
      </c>
      <c r="B223" s="0" t="s">
        <v>3058</v>
      </c>
      <c r="C223" s="0" t="s">
        <v>3059</v>
      </c>
      <c r="D223" s="0" t="s">
        <v>3084</v>
      </c>
      <c r="E223" s="0" t="s">
        <v>3085</v>
      </c>
      <c r="F223" s="0" t="s">
        <v>2496</v>
      </c>
      <c r="G223" s="0" t="s">
        <v>3086</v>
      </c>
    </row>
    <row customHeight="1" ht="11.25">
      <c r="A224" s="429" t="s">
        <v>16</v>
      </c>
      <c r="B224" s="0" t="s">
        <v>3058</v>
      </c>
      <c r="C224" s="0" t="s">
        <v>3059</v>
      </c>
      <c r="D224" s="0" t="s">
        <v>3087</v>
      </c>
      <c r="E224" s="0" t="s">
        <v>3088</v>
      </c>
      <c r="F224" s="0" t="s">
        <v>2496</v>
      </c>
      <c r="G224" s="0" t="s">
        <v>3089</v>
      </c>
    </row>
    <row customHeight="1" ht="11.25">
      <c r="A225" s="429" t="s">
        <v>16</v>
      </c>
      <c r="B225" s="0" t="s">
        <v>3058</v>
      </c>
      <c r="C225" s="0" t="s">
        <v>3059</v>
      </c>
      <c r="D225" s="0" t="s">
        <v>3090</v>
      </c>
      <c r="E225" s="0" t="s">
        <v>3091</v>
      </c>
      <c r="F225" s="0" t="s">
        <v>2496</v>
      </c>
      <c r="G225" s="0" t="s">
        <v>3092</v>
      </c>
    </row>
    <row customHeight="1" ht="11.25">
      <c r="A226" s="429" t="s">
        <v>16</v>
      </c>
      <c r="B226" s="0" t="s">
        <v>3058</v>
      </c>
      <c r="C226" s="0" t="s">
        <v>3059</v>
      </c>
      <c r="D226" s="0" t="s">
        <v>3093</v>
      </c>
      <c r="E226" s="0" t="s">
        <v>3094</v>
      </c>
      <c r="F226" s="0" t="s">
        <v>2496</v>
      </c>
      <c r="G226" s="0" t="s">
        <v>3095</v>
      </c>
    </row>
    <row customHeight="1" ht="11.25">
      <c r="A227" s="429" t="s">
        <v>16</v>
      </c>
      <c r="B227" s="0" t="s">
        <v>3058</v>
      </c>
      <c r="C227" s="0" t="s">
        <v>3059</v>
      </c>
      <c r="D227" s="0" t="s">
        <v>3096</v>
      </c>
      <c r="E227" s="0" t="s">
        <v>3097</v>
      </c>
      <c r="F227" s="0" t="s">
        <v>2496</v>
      </c>
      <c r="G227" s="0" t="s">
        <v>3098</v>
      </c>
    </row>
    <row customHeight="1" ht="11.25">
      <c r="A228" s="429" t="s">
        <v>16</v>
      </c>
      <c r="B228" s="0" t="s">
        <v>3058</v>
      </c>
      <c r="C228" s="0" t="s">
        <v>3059</v>
      </c>
      <c r="D228" s="0" t="s">
        <v>3099</v>
      </c>
      <c r="E228" s="0" t="s">
        <v>3100</v>
      </c>
      <c r="F228" s="0" t="s">
        <v>2496</v>
      </c>
      <c r="G228" s="0" t="s">
        <v>3101</v>
      </c>
    </row>
    <row customHeight="1" ht="11.25">
      <c r="A229" s="429" t="s">
        <v>16</v>
      </c>
      <c r="B229" s="0" t="s">
        <v>3058</v>
      </c>
      <c r="C229" s="0" t="s">
        <v>3059</v>
      </c>
      <c r="D229" s="0" t="s">
        <v>3102</v>
      </c>
      <c r="E229" s="0" t="s">
        <v>3103</v>
      </c>
      <c r="F229" s="0" t="s">
        <v>2496</v>
      </c>
      <c r="G229" s="0" t="s">
        <v>3104</v>
      </c>
    </row>
    <row customHeight="1" ht="11.25">
      <c r="A230" s="429" t="s">
        <v>16</v>
      </c>
      <c r="B230" s="0" t="s">
        <v>3058</v>
      </c>
      <c r="C230" s="0" t="s">
        <v>3059</v>
      </c>
      <c r="D230" s="0" t="s">
        <v>3105</v>
      </c>
      <c r="E230" s="0" t="s">
        <v>3106</v>
      </c>
      <c r="F230" s="0" t="s">
        <v>2496</v>
      </c>
      <c r="G230" s="0" t="s">
        <v>3107</v>
      </c>
    </row>
    <row customHeight="1" ht="11.25">
      <c r="A231" s="429" t="s">
        <v>16</v>
      </c>
      <c r="B231" s="0" t="s">
        <v>3058</v>
      </c>
      <c r="C231" s="0" t="s">
        <v>3059</v>
      </c>
      <c r="D231" s="0" t="s">
        <v>3108</v>
      </c>
      <c r="E231" s="0" t="s">
        <v>3109</v>
      </c>
      <c r="F231" s="0" t="s">
        <v>2496</v>
      </c>
      <c r="G231" s="0" t="s">
        <v>3110</v>
      </c>
    </row>
    <row customHeight="1" ht="11.25">
      <c r="A232" s="429" t="s">
        <v>16</v>
      </c>
      <c r="B232" s="0" t="s">
        <v>3058</v>
      </c>
      <c r="C232" s="0" t="s">
        <v>3059</v>
      </c>
      <c r="D232" s="0" t="s">
        <v>3111</v>
      </c>
      <c r="E232" s="0" t="s">
        <v>3112</v>
      </c>
      <c r="F232" s="0" t="s">
        <v>2496</v>
      </c>
      <c r="G232" s="0" t="s">
        <v>3113</v>
      </c>
    </row>
    <row customHeight="1" ht="11.25">
      <c r="A233" s="429" t="s">
        <v>16</v>
      </c>
      <c r="B233" s="0" t="s">
        <v>3058</v>
      </c>
      <c r="C233" s="0" t="s">
        <v>3059</v>
      </c>
      <c r="D233" s="0" t="s">
        <v>3058</v>
      </c>
      <c r="E233" s="0" t="s">
        <v>3059</v>
      </c>
      <c r="F233" s="0" t="s">
        <v>2491</v>
      </c>
      <c r="G233" s="0" t="s">
        <v>3114</v>
      </c>
    </row>
    <row customHeight="1" ht="11.25">
      <c r="A234" s="429" t="s">
        <v>16</v>
      </c>
      <c r="B234" s="0" t="s">
        <v>3058</v>
      </c>
      <c r="C234" s="0" t="s">
        <v>3059</v>
      </c>
      <c r="D234" s="0" t="s">
        <v>3115</v>
      </c>
      <c r="E234" s="0" t="s">
        <v>3116</v>
      </c>
      <c r="F234" s="0" t="s">
        <v>2496</v>
      </c>
      <c r="G234" s="0" t="s">
        <v>3117</v>
      </c>
    </row>
    <row customHeight="1" ht="11.25">
      <c r="A235" s="429" t="s">
        <v>16</v>
      </c>
      <c r="B235" s="0" t="s">
        <v>3118</v>
      </c>
      <c r="C235" s="0" t="s">
        <v>3119</v>
      </c>
      <c r="D235" s="0" t="s">
        <v>3118</v>
      </c>
      <c r="E235" s="0" t="s">
        <v>3119</v>
      </c>
      <c r="F235" s="0" t="s">
        <v>3120</v>
      </c>
      <c r="G235" s="0" t="s">
        <v>3121</v>
      </c>
    </row>
    <row customHeight="1" ht="11.25">
      <c r="A236" s="429" t="s">
        <v>16</v>
      </c>
      <c r="B236" s="0" t="s">
        <v>3122</v>
      </c>
      <c r="C236" s="0" t="s">
        <v>3123</v>
      </c>
      <c r="D236" s="0" t="s">
        <v>3122</v>
      </c>
      <c r="E236" s="0" t="s">
        <v>3123</v>
      </c>
      <c r="F236" s="0" t="s">
        <v>3120</v>
      </c>
      <c r="G236" s="0" t="s">
        <v>3124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6B021-D4B2-02E7-0AB7-CE087DABE92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7" width="13.8515625" customWidth="1"/>
    <col min="2" max="2" style="4657" width="10.421875" customWidth="1"/>
    <col min="3" max="3" style="4657" width="7.57421875" customWidth="1"/>
    <col min="4" max="4" style="4657" width="13.8515625" customWidth="1"/>
    <col min="5" max="5" style="4657" width="11.57421875" customWidth="1"/>
    <col min="6" max="6" style="4657" width="16.28125" customWidth="1"/>
    <col min="7" max="7" style="4657" width="16.00390625" customWidth="1"/>
    <col min="8" max="9" style="4657" width="16.140625" customWidth="1"/>
  </cols>
  <sheetData>
    <row customHeight="1" ht="11.25">
      <c r="A1" s="891" t="s">
        <v>3125</v>
      </c>
      <c r="B1" s="891" t="s">
        <v>3126</v>
      </c>
      <c r="C1" s="1215" t="s">
        <v>3127</v>
      </c>
      <c r="D1" s="891" t="s">
        <v>3128</v>
      </c>
      <c r="E1" s="891" t="s">
        <v>3129</v>
      </c>
      <c r="F1" s="1215" t="s">
        <v>3130</v>
      </c>
      <c r="G1" s="1215" t="s">
        <v>3131</v>
      </c>
      <c r="H1" s="1215" t="s">
        <v>3132</v>
      </c>
      <c r="I1" s="1215" t="s">
        <v>3133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FF14E-0404-0873-FEC2-951ADCE11A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06D2C-7815-9F77-0A85-98307CE44D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135</v>
      </c>
      <c r="B1" s="239" t="s">
        <v>3134</v>
      </c>
    </row>
    <row customHeight="1" ht="11.25">
      <c r="A2" s="5279" t="s">
        <v>97</v>
      </c>
      <c r="B2" s="5279" t="s">
        <v>3135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335E1-0A8B-7277-00EA-9894F3F5E1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7" width="9.140625"/>
    <col min="2" max="2" style="4657" width="65.28125" customWidth="1"/>
  </cols>
  <sheetData>
    <row customHeight="1" ht="11.25">
      <c r="A1" s="891" t="s">
        <v>3136</v>
      </c>
      <c r="B1" s="891" t="s">
        <v>3137</v>
      </c>
    </row>
    <row customHeight="1" ht="11.25">
      <c r="A2" s="891">
        <v>4213775</v>
      </c>
      <c r="B2" s="891" t="s">
        <v>1230</v>
      </c>
    </row>
    <row customHeight="1" ht="11.25">
      <c r="A3" s="891">
        <v>4213784</v>
      </c>
      <c r="B3" s="891" t="s">
        <v>1264</v>
      </c>
    </row>
    <row customHeight="1" ht="11.25">
      <c r="A4" s="891">
        <v>4213781</v>
      </c>
      <c r="B4" s="891" t="s">
        <v>1257</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1398</v>
      </c>
    </row>
    <row customHeight="1" ht="11.25">
      <c r="A10" s="891">
        <v>4213783</v>
      </c>
      <c r="B10" s="891" t="s">
        <v>1413</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7C318-B272-E0D8-C8E2-4450424CCE1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657" width="9.140625"/>
    <col min="2" max="2" style="4657" width="65.28125" customWidth="1"/>
  </cols>
  <sheetData>
    <row customHeight="1" ht="11.25">
      <c r="A1" s="891" t="s">
        <v>3136</v>
      </c>
      <c r="B1" s="891" t="s">
        <v>3138</v>
      </c>
    </row>
    <row customHeight="1" ht="11.25">
      <c r="A2" s="891" t="s">
        <v>3139</v>
      </c>
      <c r="B2" s="891" t="s">
        <v>1512</v>
      </c>
    </row>
    <row customHeight="1" ht="11.25">
      <c r="A3" s="891" t="s">
        <v>3140</v>
      </c>
      <c r="B3" s="891" t="s">
        <v>1522</v>
      </c>
    </row>
    <row customHeight="1" ht="11.25">
      <c r="A4" s="891" t="s">
        <v>3141</v>
      </c>
      <c r="B4" s="891" t="s">
        <v>1531</v>
      </c>
    </row>
    <row customHeight="1" ht="11.25">
      <c r="A5" s="891" t="s">
        <v>3142</v>
      </c>
      <c r="B5" s="891" t="s">
        <v>1540</v>
      </c>
    </row>
    <row customHeight="1" ht="11.25">
      <c r="A6" s="891" t="s">
        <v>3143</v>
      </c>
      <c r="B6" s="891" t="s">
        <v>1546</v>
      </c>
    </row>
    <row customHeight="1" ht="11.25">
      <c r="A7" s="891" t="s">
        <v>3144</v>
      </c>
      <c r="B7" s="891" t="s">
        <v>1554</v>
      </c>
    </row>
    <row customHeight="1" ht="11.25">
      <c r="A8" s="891" t="s">
        <v>3145</v>
      </c>
      <c r="B8" s="891"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3E30B-4DD9-E2A6-3A88-1ABF6AD81825}" mc:Ignorable="x14ac xr xr2 xr3">
  <sheetPr>
    <tabColor rgb="FFFFCC99"/>
  </sheetPr>
  <dimension ref="A1:G235"/>
  <sheetViews>
    <sheetView topLeftCell="A1" showGridLines="0" workbookViewId="0">
      <selection activeCell="A1" sqref="A1"/>
    </sheetView>
  </sheetViews>
  <sheetFormatPr customHeight="1" defaultRowHeight="11.25"/>
  <sheetData>
    <row customHeight="1" ht="11.25">
      <c r="A1" s="429" t="s">
        <v>2482</v>
      </c>
      <c r="B1" s="429" t="s">
        <v>2483</v>
      </c>
      <c r="C1" s="429" t="s">
        <v>2484</v>
      </c>
      <c r="D1" s="429" t="s">
        <v>2485</v>
      </c>
      <c r="E1" s="0" t="s">
        <v>2486</v>
      </c>
      <c r="F1" s="0" t="s">
        <v>2487</v>
      </c>
      <c r="G1" s="0" t="s">
        <v>2488</v>
      </c>
    </row>
    <row customHeight="1" ht="11.25">
      <c r="A2" s="0" t="s">
        <v>16</v>
      </c>
      <c r="B2" s="0" t="s">
        <v>2489</v>
      </c>
      <c r="C2" s="0" t="s">
        <v>2490</v>
      </c>
      <c r="D2" s="0" t="s">
        <v>2489</v>
      </c>
      <c r="E2" s="0" t="s">
        <v>2490</v>
      </c>
      <c r="F2" s="0" t="s">
        <v>2491</v>
      </c>
      <c r="G2" s="0" t="s">
        <v>115</v>
      </c>
    </row>
    <row customHeight="1" ht="11.25">
      <c r="A3" s="0" t="s">
        <v>16</v>
      </c>
      <c r="B3" s="0" t="s">
        <v>2489</v>
      </c>
      <c r="C3" s="0" t="s">
        <v>2490</v>
      </c>
      <c r="D3" s="0" t="s">
        <v>2492</v>
      </c>
      <c r="E3" s="0" t="s">
        <v>2493</v>
      </c>
      <c r="F3" s="0" t="s">
        <v>2494</v>
      </c>
      <c r="G3" s="0" t="s">
        <v>102</v>
      </c>
    </row>
    <row customHeight="1" ht="11.25">
      <c r="A4" s="0" t="s">
        <v>16</v>
      </c>
      <c r="B4" s="0" t="s">
        <v>2489</v>
      </c>
      <c r="C4" s="0" t="s">
        <v>2490</v>
      </c>
      <c r="D4" s="0" t="s">
        <v>2492</v>
      </c>
      <c r="E4" s="0" t="s">
        <v>2495</v>
      </c>
      <c r="F4" s="0" t="s">
        <v>2496</v>
      </c>
      <c r="G4" s="0" t="s">
        <v>89</v>
      </c>
    </row>
    <row customHeight="1" ht="11.25">
      <c r="A5" s="0" t="s">
        <v>16</v>
      </c>
      <c r="B5" s="0" t="s">
        <v>2489</v>
      </c>
      <c r="C5" s="0" t="s">
        <v>2490</v>
      </c>
      <c r="D5" s="0" t="s">
        <v>2497</v>
      </c>
      <c r="E5" s="0" t="s">
        <v>2498</v>
      </c>
      <c r="F5" s="0" t="s">
        <v>2496</v>
      </c>
      <c r="G5" s="0" t="s">
        <v>90</v>
      </c>
    </row>
    <row customHeight="1" ht="11.25">
      <c r="A6" s="0" t="s">
        <v>16</v>
      </c>
      <c r="B6" s="0" t="s">
        <v>2489</v>
      </c>
      <c r="C6" s="0" t="s">
        <v>2490</v>
      </c>
      <c r="D6" s="0" t="s">
        <v>2499</v>
      </c>
      <c r="E6" s="0" t="s">
        <v>2500</v>
      </c>
      <c r="F6" s="0" t="s">
        <v>2496</v>
      </c>
      <c r="G6" s="0" t="s">
        <v>116</v>
      </c>
    </row>
    <row customHeight="1" ht="11.25">
      <c r="A7" s="0" t="s">
        <v>16</v>
      </c>
      <c r="B7" s="0" t="s">
        <v>2489</v>
      </c>
      <c r="C7" s="0" t="s">
        <v>2490</v>
      </c>
      <c r="D7" s="0" t="s">
        <v>2501</v>
      </c>
      <c r="E7" s="0" t="s">
        <v>2502</v>
      </c>
      <c r="F7" s="0" t="s">
        <v>2496</v>
      </c>
      <c r="G7" s="0" t="s">
        <v>91</v>
      </c>
    </row>
    <row customHeight="1" ht="11.25">
      <c r="A8" s="0" t="s">
        <v>16</v>
      </c>
      <c r="B8" s="0" t="s">
        <v>2489</v>
      </c>
      <c r="C8" s="0" t="s">
        <v>2490</v>
      </c>
      <c r="D8" s="0" t="s">
        <v>2503</v>
      </c>
      <c r="E8" s="0" t="s">
        <v>2504</v>
      </c>
      <c r="F8" s="0" t="s">
        <v>2496</v>
      </c>
      <c r="G8" s="0" t="s">
        <v>92</v>
      </c>
    </row>
    <row customHeight="1" ht="11.25">
      <c r="A9" s="0" t="s">
        <v>16</v>
      </c>
      <c r="B9" s="0" t="s">
        <v>2489</v>
      </c>
      <c r="C9" s="0" t="s">
        <v>2490</v>
      </c>
      <c r="D9" s="0" t="s">
        <v>2505</v>
      </c>
      <c r="E9" s="0" t="s">
        <v>2506</v>
      </c>
      <c r="F9" s="0" t="s">
        <v>2496</v>
      </c>
      <c r="G9" s="0" t="s">
        <v>117</v>
      </c>
    </row>
    <row customHeight="1" ht="11.25">
      <c r="A10" s="0" t="s">
        <v>16</v>
      </c>
      <c r="B10" s="0" t="s">
        <v>2489</v>
      </c>
      <c r="C10" s="0" t="s">
        <v>2490</v>
      </c>
      <c r="D10" s="0" t="s">
        <v>2507</v>
      </c>
      <c r="E10" s="0" t="s">
        <v>2508</v>
      </c>
      <c r="F10" s="0" t="s">
        <v>2496</v>
      </c>
      <c r="G10" s="0" t="s">
        <v>153</v>
      </c>
    </row>
    <row customHeight="1" ht="11.25">
      <c r="A11" s="0" t="s">
        <v>16</v>
      </c>
      <c r="B11" s="0" t="s">
        <v>2489</v>
      </c>
      <c r="C11" s="0" t="s">
        <v>2490</v>
      </c>
      <c r="D11" s="0" t="s">
        <v>2509</v>
      </c>
      <c r="E11" s="0" t="s">
        <v>2510</v>
      </c>
      <c r="F11" s="0" t="s">
        <v>2496</v>
      </c>
      <c r="G11" s="0" t="s">
        <v>154</v>
      </c>
    </row>
    <row customHeight="1" ht="11.25">
      <c r="A12" s="0" t="s">
        <v>16</v>
      </c>
      <c r="B12" s="0" t="s">
        <v>2489</v>
      </c>
      <c r="C12" s="0" t="s">
        <v>2490</v>
      </c>
      <c r="D12" s="0" t="s">
        <v>2511</v>
      </c>
      <c r="E12" s="0" t="s">
        <v>2512</v>
      </c>
      <c r="F12" s="0" t="s">
        <v>2496</v>
      </c>
      <c r="G12" s="0" t="s">
        <v>155</v>
      </c>
    </row>
    <row customHeight="1" ht="11.25">
      <c r="A13" s="0" t="s">
        <v>16</v>
      </c>
      <c r="B13" s="0" t="s">
        <v>2489</v>
      </c>
      <c r="C13" s="0" t="s">
        <v>2490</v>
      </c>
      <c r="D13" s="0" t="s">
        <v>2513</v>
      </c>
      <c r="E13" s="0" t="s">
        <v>2514</v>
      </c>
      <c r="F13" s="0" t="s">
        <v>2496</v>
      </c>
      <c r="G13" s="0" t="s">
        <v>156</v>
      </c>
    </row>
    <row customHeight="1" ht="11.25">
      <c r="A14" s="0" t="s">
        <v>16</v>
      </c>
      <c r="B14" s="0" t="s">
        <v>2489</v>
      </c>
      <c r="C14" s="0" t="s">
        <v>2490</v>
      </c>
      <c r="D14" s="0" t="s">
        <v>2515</v>
      </c>
      <c r="E14" s="0" t="s">
        <v>2516</v>
      </c>
      <c r="F14" s="0" t="s">
        <v>2496</v>
      </c>
      <c r="G14" s="0" t="s">
        <v>157</v>
      </c>
    </row>
    <row customHeight="1" ht="11.25">
      <c r="A15" s="0" t="s">
        <v>16</v>
      </c>
      <c r="B15" s="0" t="s">
        <v>2489</v>
      </c>
      <c r="C15" s="0" t="s">
        <v>2490</v>
      </c>
      <c r="D15" s="0" t="s">
        <v>2517</v>
      </c>
      <c r="E15" s="0" t="s">
        <v>2518</v>
      </c>
      <c r="F15" s="0" t="s">
        <v>2496</v>
      </c>
      <c r="G15" s="0" t="s">
        <v>158</v>
      </c>
    </row>
    <row customHeight="1" ht="11.25">
      <c r="A16" s="0" t="s">
        <v>16</v>
      </c>
      <c r="B16" s="0" t="s">
        <v>2519</v>
      </c>
      <c r="C16" s="0" t="s">
        <v>2520</v>
      </c>
      <c r="D16" s="0" t="s">
        <v>2521</v>
      </c>
      <c r="E16" s="0" t="s">
        <v>2522</v>
      </c>
      <c r="F16" s="0" t="s">
        <v>2496</v>
      </c>
      <c r="G16" s="0" t="s">
        <v>1473</v>
      </c>
    </row>
    <row customHeight="1" ht="11.25">
      <c r="A17" s="0" t="s">
        <v>16</v>
      </c>
      <c r="B17" s="0" t="s">
        <v>2519</v>
      </c>
      <c r="C17" s="0" t="s">
        <v>2520</v>
      </c>
      <c r="D17" s="0" t="s">
        <v>2523</v>
      </c>
      <c r="E17" s="0" t="s">
        <v>2524</v>
      </c>
      <c r="F17" s="0" t="s">
        <v>2496</v>
      </c>
      <c r="G17" s="0" t="s">
        <v>1479</v>
      </c>
    </row>
    <row customHeight="1" ht="11.25">
      <c r="A18" s="0" t="s">
        <v>16</v>
      </c>
      <c r="B18" s="0" t="s">
        <v>2519</v>
      </c>
      <c r="C18" s="0" t="s">
        <v>2520</v>
      </c>
      <c r="D18" s="0" t="s">
        <v>2525</v>
      </c>
      <c r="E18" s="0" t="s">
        <v>2526</v>
      </c>
      <c r="F18" s="0" t="s">
        <v>2496</v>
      </c>
      <c r="G18" s="0" t="s">
        <v>1491</v>
      </c>
    </row>
    <row customHeight="1" ht="11.25">
      <c r="A19" s="0" t="s">
        <v>16</v>
      </c>
      <c r="B19" s="0" t="s">
        <v>2519</v>
      </c>
      <c r="C19" s="0" t="s">
        <v>2520</v>
      </c>
      <c r="D19" s="0" t="s">
        <v>2519</v>
      </c>
      <c r="E19" s="0" t="s">
        <v>2520</v>
      </c>
      <c r="F19" s="0" t="s">
        <v>2491</v>
      </c>
      <c r="G19" s="0" t="s">
        <v>1505</v>
      </c>
    </row>
    <row customHeight="1" ht="11.25">
      <c r="A20" s="0" t="s">
        <v>16</v>
      </c>
      <c r="B20" s="0" t="s">
        <v>2519</v>
      </c>
      <c r="C20" s="0" t="s">
        <v>2520</v>
      </c>
      <c r="D20" s="0" t="s">
        <v>2527</v>
      </c>
      <c r="E20" s="0" t="s">
        <v>2528</v>
      </c>
      <c r="F20" s="0" t="s">
        <v>2496</v>
      </c>
      <c r="G20" s="0" t="s">
        <v>1517</v>
      </c>
    </row>
    <row customHeight="1" ht="11.25">
      <c r="A21" s="0" t="s">
        <v>16</v>
      </c>
      <c r="B21" s="0" t="s">
        <v>2519</v>
      </c>
      <c r="C21" s="0" t="s">
        <v>2520</v>
      </c>
      <c r="D21" s="0" t="s">
        <v>2529</v>
      </c>
      <c r="E21" s="0" t="s">
        <v>2530</v>
      </c>
      <c r="F21" s="0" t="s">
        <v>2496</v>
      </c>
      <c r="G21" s="0" t="s">
        <v>1526</v>
      </c>
    </row>
    <row customHeight="1" ht="11.25">
      <c r="A22" s="0" t="s">
        <v>16</v>
      </c>
      <c r="B22" s="0" t="s">
        <v>2519</v>
      </c>
      <c r="C22" s="0" t="s">
        <v>2520</v>
      </c>
      <c r="D22" s="0" t="s">
        <v>2531</v>
      </c>
      <c r="E22" s="0" t="s">
        <v>2532</v>
      </c>
      <c r="F22" s="0" t="s">
        <v>2496</v>
      </c>
      <c r="G22" s="0" t="s">
        <v>1542</v>
      </c>
    </row>
    <row customHeight="1" ht="11.25">
      <c r="A23" s="0" t="s">
        <v>16</v>
      </c>
      <c r="B23" s="0" t="s">
        <v>2519</v>
      </c>
      <c r="C23" s="0" t="s">
        <v>2520</v>
      </c>
      <c r="D23" s="0" t="s">
        <v>2533</v>
      </c>
      <c r="E23" s="0" t="s">
        <v>2534</v>
      </c>
      <c r="F23" s="0" t="s">
        <v>2496</v>
      </c>
      <c r="G23" s="0" t="s">
        <v>1549</v>
      </c>
    </row>
    <row customHeight="1" ht="11.25">
      <c r="A24" s="0" t="s">
        <v>16</v>
      </c>
      <c r="B24" s="0" t="s">
        <v>2519</v>
      </c>
      <c r="C24" s="0" t="s">
        <v>2520</v>
      </c>
      <c r="D24" s="0" t="s">
        <v>2535</v>
      </c>
      <c r="E24" s="0" t="s">
        <v>2536</v>
      </c>
      <c r="F24" s="0" t="s">
        <v>2496</v>
      </c>
      <c r="G24" s="0" t="s">
        <v>1557</v>
      </c>
    </row>
    <row customHeight="1" ht="11.25">
      <c r="A25" s="0" t="s">
        <v>16</v>
      </c>
      <c r="B25" s="0" t="s">
        <v>2519</v>
      </c>
      <c r="C25" s="0" t="s">
        <v>2520</v>
      </c>
      <c r="D25" s="0" t="s">
        <v>2537</v>
      </c>
      <c r="E25" s="0" t="s">
        <v>2538</v>
      </c>
      <c r="F25" s="0" t="s">
        <v>2496</v>
      </c>
      <c r="G25" s="0" t="s">
        <v>1564</v>
      </c>
    </row>
    <row customHeight="1" ht="11.25">
      <c r="A26" s="0" t="s">
        <v>16</v>
      </c>
      <c r="B26" s="0" t="s">
        <v>2519</v>
      </c>
      <c r="C26" s="0" t="s">
        <v>2520</v>
      </c>
      <c r="D26" s="0" t="s">
        <v>2539</v>
      </c>
      <c r="E26" s="0" t="s">
        <v>2540</v>
      </c>
      <c r="F26" s="0" t="s">
        <v>2496</v>
      </c>
      <c r="G26" s="0" t="s">
        <v>1568</v>
      </c>
    </row>
    <row customHeight="1" ht="11.25">
      <c r="A27" s="0" t="s">
        <v>16</v>
      </c>
      <c r="B27" s="0" t="s">
        <v>2519</v>
      </c>
      <c r="C27" s="0" t="s">
        <v>2520</v>
      </c>
      <c r="D27" s="0" t="s">
        <v>2541</v>
      </c>
      <c r="E27" s="0" t="s">
        <v>2542</v>
      </c>
      <c r="F27" s="0" t="s">
        <v>2496</v>
      </c>
      <c r="G27" s="0" t="s">
        <v>1573</v>
      </c>
    </row>
    <row customHeight="1" ht="11.25">
      <c r="A28" s="0" t="s">
        <v>16</v>
      </c>
      <c r="B28" s="0" t="s">
        <v>2519</v>
      </c>
      <c r="C28" s="0" t="s">
        <v>2520</v>
      </c>
      <c r="D28" s="0" t="s">
        <v>2543</v>
      </c>
      <c r="E28" s="0" t="s">
        <v>2544</v>
      </c>
      <c r="F28" s="0" t="s">
        <v>2496</v>
      </c>
      <c r="G28" s="0" t="s">
        <v>1581</v>
      </c>
    </row>
    <row customHeight="1" ht="11.25">
      <c r="A29" s="0" t="s">
        <v>16</v>
      </c>
      <c r="B29" s="0" t="s">
        <v>2519</v>
      </c>
      <c r="C29" s="0" t="s">
        <v>2520</v>
      </c>
      <c r="D29" s="0" t="s">
        <v>2545</v>
      </c>
      <c r="E29" s="0" t="s">
        <v>2546</v>
      </c>
      <c r="F29" s="0" t="s">
        <v>2496</v>
      </c>
      <c r="G29" s="0" t="s">
        <v>1583</v>
      </c>
    </row>
    <row customHeight="1" ht="11.25">
      <c r="A30" s="0" t="s">
        <v>16</v>
      </c>
      <c r="B30" s="0" t="s">
        <v>2519</v>
      </c>
      <c r="C30" s="0" t="s">
        <v>2520</v>
      </c>
      <c r="D30" s="0" t="s">
        <v>2547</v>
      </c>
      <c r="E30" s="0" t="s">
        <v>2548</v>
      </c>
      <c r="F30" s="0" t="s">
        <v>2496</v>
      </c>
      <c r="G30" s="0" t="s">
        <v>1586</v>
      </c>
    </row>
    <row customHeight="1" ht="11.25">
      <c r="A31" s="0" t="s">
        <v>16</v>
      </c>
      <c r="B31" s="0" t="s">
        <v>2519</v>
      </c>
      <c r="C31" s="0" t="s">
        <v>2520</v>
      </c>
      <c r="D31" s="0" t="s">
        <v>2549</v>
      </c>
      <c r="E31" s="0" t="s">
        <v>2550</v>
      </c>
      <c r="F31" s="0" t="s">
        <v>2496</v>
      </c>
      <c r="G31" s="0" t="s">
        <v>1592</v>
      </c>
    </row>
    <row customHeight="1" ht="11.25">
      <c r="A32" s="0" t="s">
        <v>16</v>
      </c>
      <c r="B32" s="0" t="s">
        <v>2519</v>
      </c>
      <c r="C32" s="0" t="s">
        <v>2520</v>
      </c>
      <c r="D32" s="0" t="s">
        <v>2551</v>
      </c>
      <c r="E32" s="0" t="s">
        <v>2552</v>
      </c>
      <c r="F32" s="0" t="s">
        <v>2496</v>
      </c>
      <c r="G32" s="0" t="s">
        <v>1594</v>
      </c>
    </row>
    <row customHeight="1" ht="11.25">
      <c r="A33" s="0" t="s">
        <v>16</v>
      </c>
      <c r="B33" s="0" t="s">
        <v>2519</v>
      </c>
      <c r="C33" s="0" t="s">
        <v>2520</v>
      </c>
      <c r="D33" s="0" t="s">
        <v>2553</v>
      </c>
      <c r="E33" s="0" t="s">
        <v>2554</v>
      </c>
      <c r="F33" s="0" t="s">
        <v>2496</v>
      </c>
      <c r="G33" s="0" t="s">
        <v>1596</v>
      </c>
    </row>
    <row customHeight="1" ht="11.25">
      <c r="A34" s="0" t="s">
        <v>16</v>
      </c>
      <c r="B34" s="0" t="s">
        <v>2519</v>
      </c>
      <c r="C34" s="0" t="s">
        <v>2520</v>
      </c>
      <c r="D34" s="0" t="s">
        <v>2555</v>
      </c>
      <c r="E34" s="0" t="s">
        <v>2556</v>
      </c>
      <c r="F34" s="0" t="s">
        <v>2496</v>
      </c>
      <c r="G34" s="0" t="s">
        <v>1598</v>
      </c>
    </row>
    <row customHeight="1" ht="11.25">
      <c r="A35" s="0" t="s">
        <v>16</v>
      </c>
      <c r="B35" s="0" t="s">
        <v>2519</v>
      </c>
      <c r="C35" s="0" t="s">
        <v>2520</v>
      </c>
      <c r="D35" s="0" t="s">
        <v>2557</v>
      </c>
      <c r="E35" s="0" t="s">
        <v>2558</v>
      </c>
      <c r="F35" s="0" t="s">
        <v>2496</v>
      </c>
      <c r="G35" s="0" t="s">
        <v>1603</v>
      </c>
    </row>
    <row customHeight="1" ht="11.25">
      <c r="A36" s="0" t="s">
        <v>16</v>
      </c>
      <c r="B36" s="0" t="s">
        <v>2559</v>
      </c>
      <c r="C36" s="0" t="s">
        <v>2560</v>
      </c>
      <c r="D36" s="0" t="s">
        <v>2561</v>
      </c>
      <c r="E36" s="0" t="s">
        <v>2562</v>
      </c>
      <c r="F36" s="0" t="s">
        <v>2496</v>
      </c>
      <c r="G36" s="0" t="s">
        <v>1608</v>
      </c>
    </row>
    <row customHeight="1" ht="11.25">
      <c r="A37" s="0" t="s">
        <v>16</v>
      </c>
      <c r="B37" s="0" t="s">
        <v>2559</v>
      </c>
      <c r="C37" s="0" t="s">
        <v>2560</v>
      </c>
      <c r="D37" s="0" t="s">
        <v>2563</v>
      </c>
      <c r="E37" s="0" t="s">
        <v>2564</v>
      </c>
      <c r="F37" s="0" t="s">
        <v>2496</v>
      </c>
      <c r="G37" s="0" t="s">
        <v>1612</v>
      </c>
    </row>
    <row customHeight="1" ht="11.25">
      <c r="A38" s="0" t="s">
        <v>16</v>
      </c>
      <c r="B38" s="0" t="s">
        <v>2559</v>
      </c>
      <c r="C38" s="0" t="s">
        <v>2560</v>
      </c>
      <c r="D38" s="0" t="s">
        <v>2565</v>
      </c>
      <c r="E38" s="0" t="s">
        <v>2566</v>
      </c>
      <c r="F38" s="0" t="s">
        <v>2496</v>
      </c>
      <c r="G38" s="0" t="s">
        <v>1620</v>
      </c>
    </row>
    <row customHeight="1" ht="11.25">
      <c r="A39" s="0" t="s">
        <v>16</v>
      </c>
      <c r="B39" s="0" t="s">
        <v>2559</v>
      </c>
      <c r="C39" s="0" t="s">
        <v>2560</v>
      </c>
      <c r="D39" s="0" t="s">
        <v>2567</v>
      </c>
      <c r="E39" s="0" t="s">
        <v>2568</v>
      </c>
      <c r="F39" s="0" t="s">
        <v>2496</v>
      </c>
      <c r="G39" s="0" t="s">
        <v>1626</v>
      </c>
    </row>
    <row customHeight="1" ht="11.25">
      <c r="A40" s="0" t="s">
        <v>16</v>
      </c>
      <c r="B40" s="0" t="s">
        <v>2559</v>
      </c>
      <c r="C40" s="0" t="s">
        <v>2560</v>
      </c>
      <c r="D40" s="0" t="s">
        <v>2559</v>
      </c>
      <c r="E40" s="0" t="s">
        <v>2560</v>
      </c>
      <c r="F40" s="0" t="s">
        <v>2491</v>
      </c>
      <c r="G40" s="0" t="s">
        <v>1631</v>
      </c>
    </row>
    <row customHeight="1" ht="11.25">
      <c r="A41" s="0" t="s">
        <v>16</v>
      </c>
      <c r="B41" s="0" t="s">
        <v>2559</v>
      </c>
      <c r="C41" s="0" t="s">
        <v>2560</v>
      </c>
      <c r="D41" s="0" t="s">
        <v>2569</v>
      </c>
      <c r="E41" s="0" t="s">
        <v>2570</v>
      </c>
      <c r="F41" s="0" t="s">
        <v>2496</v>
      </c>
      <c r="G41" s="0" t="s">
        <v>1635</v>
      </c>
    </row>
    <row customHeight="1" ht="11.25">
      <c r="A42" s="0" t="s">
        <v>16</v>
      </c>
      <c r="B42" s="0" t="s">
        <v>2559</v>
      </c>
      <c r="C42" s="0" t="s">
        <v>2560</v>
      </c>
      <c r="D42" s="0" t="s">
        <v>2571</v>
      </c>
      <c r="E42" s="0" t="s">
        <v>2572</v>
      </c>
      <c r="F42" s="0" t="s">
        <v>2496</v>
      </c>
      <c r="G42" s="0" t="s">
        <v>1638</v>
      </c>
    </row>
    <row customHeight="1" ht="11.25">
      <c r="A43" s="0" t="s">
        <v>16</v>
      </c>
      <c r="B43" s="0" t="s">
        <v>2559</v>
      </c>
      <c r="C43" s="0" t="s">
        <v>2560</v>
      </c>
      <c r="D43" s="0" t="s">
        <v>2573</v>
      </c>
      <c r="E43" s="0" t="s">
        <v>2574</v>
      </c>
      <c r="F43" s="0" t="s">
        <v>2496</v>
      </c>
      <c r="G43" s="0" t="s">
        <v>1645</v>
      </c>
    </row>
    <row customHeight="1" ht="11.25">
      <c r="A44" s="0" t="s">
        <v>16</v>
      </c>
      <c r="B44" s="0" t="s">
        <v>2559</v>
      </c>
      <c r="C44" s="0" t="s">
        <v>2560</v>
      </c>
      <c r="D44" s="0" t="s">
        <v>2575</v>
      </c>
      <c r="E44" s="0" t="s">
        <v>2576</v>
      </c>
      <c r="F44" s="0" t="s">
        <v>2496</v>
      </c>
      <c r="G44" s="0" t="s">
        <v>1654</v>
      </c>
    </row>
    <row customHeight="1" ht="11.25">
      <c r="A45" s="0" t="s">
        <v>16</v>
      </c>
      <c r="B45" s="0" t="s">
        <v>2559</v>
      </c>
      <c r="C45" s="0" t="s">
        <v>2560</v>
      </c>
      <c r="D45" s="0" t="s">
        <v>2577</v>
      </c>
      <c r="E45" s="0" t="s">
        <v>2578</v>
      </c>
      <c r="F45" s="0" t="s">
        <v>2496</v>
      </c>
      <c r="G45" s="0" t="s">
        <v>1659</v>
      </c>
    </row>
    <row customHeight="1" ht="11.25">
      <c r="A46" s="0" t="s">
        <v>16</v>
      </c>
      <c r="B46" s="0" t="s">
        <v>2559</v>
      </c>
      <c r="C46" s="0" t="s">
        <v>2560</v>
      </c>
      <c r="D46" s="0" t="s">
        <v>2579</v>
      </c>
      <c r="E46" s="0" t="s">
        <v>2580</v>
      </c>
      <c r="F46" s="0" t="s">
        <v>2496</v>
      </c>
      <c r="G46" s="0" t="s">
        <v>1663</v>
      </c>
    </row>
    <row customHeight="1" ht="11.25">
      <c r="A47" s="0" t="s">
        <v>16</v>
      </c>
      <c r="B47" s="0" t="s">
        <v>2559</v>
      </c>
      <c r="C47" s="0" t="s">
        <v>2560</v>
      </c>
      <c r="D47" s="0" t="s">
        <v>2581</v>
      </c>
      <c r="E47" s="0" t="s">
        <v>2582</v>
      </c>
      <c r="F47" s="0" t="s">
        <v>2496</v>
      </c>
      <c r="G47" s="0" t="s">
        <v>1669</v>
      </c>
    </row>
    <row customHeight="1" ht="11.25">
      <c r="A48" s="0" t="s">
        <v>16</v>
      </c>
      <c r="B48" s="0" t="s">
        <v>2559</v>
      </c>
      <c r="C48" s="0" t="s">
        <v>2560</v>
      </c>
      <c r="D48" s="0" t="s">
        <v>2583</v>
      </c>
      <c r="E48" s="0" t="s">
        <v>2584</v>
      </c>
      <c r="F48" s="0" t="s">
        <v>2496</v>
      </c>
      <c r="G48" s="0" t="s">
        <v>1674</v>
      </c>
    </row>
    <row customHeight="1" ht="11.25">
      <c r="A49" s="0" t="s">
        <v>16</v>
      </c>
      <c r="B49" s="0" t="s">
        <v>2559</v>
      </c>
      <c r="C49" s="0" t="s">
        <v>2560</v>
      </c>
      <c r="D49" s="0" t="s">
        <v>2585</v>
      </c>
      <c r="E49" s="0" t="s">
        <v>2586</v>
      </c>
      <c r="F49" s="0" t="s">
        <v>2496</v>
      </c>
      <c r="G49" s="0" t="s">
        <v>1677</v>
      </c>
    </row>
    <row customHeight="1" ht="11.25">
      <c r="A50" s="0" t="s">
        <v>16</v>
      </c>
      <c r="B50" s="0" t="s">
        <v>2559</v>
      </c>
      <c r="C50" s="0" t="s">
        <v>2560</v>
      </c>
      <c r="D50" s="0" t="s">
        <v>2587</v>
      </c>
      <c r="E50" s="0" t="s">
        <v>2588</v>
      </c>
      <c r="F50" s="0" t="s">
        <v>2496</v>
      </c>
      <c r="G50" s="0" t="s">
        <v>1680</v>
      </c>
    </row>
    <row customHeight="1" ht="11.25">
      <c r="A51" s="0" t="s">
        <v>16</v>
      </c>
      <c r="B51" s="0" t="s">
        <v>2559</v>
      </c>
      <c r="C51" s="0" t="s">
        <v>2560</v>
      </c>
      <c r="D51" s="0" t="s">
        <v>2589</v>
      </c>
      <c r="E51" s="0" t="s">
        <v>2590</v>
      </c>
      <c r="F51" s="0" t="s">
        <v>2496</v>
      </c>
      <c r="G51" s="0" t="s">
        <v>1685</v>
      </c>
    </row>
    <row customHeight="1" ht="11.25">
      <c r="A52" s="0" t="s">
        <v>16</v>
      </c>
      <c r="B52" s="0" t="s">
        <v>99</v>
      </c>
      <c r="C52" s="0" t="s">
        <v>2591</v>
      </c>
      <c r="D52" s="0" t="s">
        <v>2592</v>
      </c>
      <c r="E52" s="0" t="s">
        <v>2593</v>
      </c>
      <c r="F52" s="0" t="s">
        <v>2496</v>
      </c>
      <c r="G52" s="0" t="s">
        <v>1689</v>
      </c>
    </row>
    <row customHeight="1" ht="11.25">
      <c r="A53" s="0" t="s">
        <v>16</v>
      </c>
      <c r="B53" s="0" t="s">
        <v>99</v>
      </c>
      <c r="C53" s="0" t="s">
        <v>2591</v>
      </c>
      <c r="D53" s="0" t="s">
        <v>2594</v>
      </c>
      <c r="E53" s="0" t="s">
        <v>2595</v>
      </c>
      <c r="F53" s="0" t="s">
        <v>2496</v>
      </c>
      <c r="G53" s="0" t="s">
        <v>1691</v>
      </c>
    </row>
    <row customHeight="1" ht="11.25">
      <c r="A54" s="0" t="s">
        <v>16</v>
      </c>
      <c r="B54" s="0" t="s">
        <v>99</v>
      </c>
      <c r="C54" s="0" t="s">
        <v>2591</v>
      </c>
      <c r="D54" s="0" t="s">
        <v>2596</v>
      </c>
      <c r="E54" s="0" t="s">
        <v>2597</v>
      </c>
      <c r="F54" s="0" t="s">
        <v>2496</v>
      </c>
      <c r="G54" s="0" t="s">
        <v>1694</v>
      </c>
    </row>
    <row customHeight="1" ht="11.25">
      <c r="A55" s="0" t="s">
        <v>16</v>
      </c>
      <c r="B55" s="0" t="s">
        <v>99</v>
      </c>
      <c r="C55" s="0" t="s">
        <v>2591</v>
      </c>
      <c r="D55" s="0" t="s">
        <v>2598</v>
      </c>
      <c r="E55" s="0" t="s">
        <v>2599</v>
      </c>
      <c r="F55" s="0" t="s">
        <v>2496</v>
      </c>
      <c r="G55" s="0" t="s">
        <v>1698</v>
      </c>
    </row>
    <row customHeight="1" ht="11.25">
      <c r="A56" s="0" t="s">
        <v>16</v>
      </c>
      <c r="B56" s="0" t="s">
        <v>99</v>
      </c>
      <c r="C56" s="0" t="s">
        <v>2591</v>
      </c>
      <c r="D56" s="0" t="s">
        <v>2600</v>
      </c>
      <c r="E56" s="0" t="s">
        <v>2601</v>
      </c>
      <c r="F56" s="0" t="s">
        <v>2496</v>
      </c>
      <c r="G56" s="0" t="s">
        <v>1701</v>
      </c>
    </row>
    <row customHeight="1" ht="11.25">
      <c r="A57" s="0" t="s">
        <v>16</v>
      </c>
      <c r="B57" s="0" t="s">
        <v>99</v>
      </c>
      <c r="C57" s="0" t="s">
        <v>2591</v>
      </c>
      <c r="D57" s="0" t="s">
        <v>2602</v>
      </c>
      <c r="E57" s="0" t="s">
        <v>2603</v>
      </c>
      <c r="F57" s="0" t="s">
        <v>2496</v>
      </c>
      <c r="G57" s="0" t="s">
        <v>1704</v>
      </c>
    </row>
    <row customHeight="1" ht="11.25">
      <c r="A58" s="0" t="s">
        <v>16</v>
      </c>
      <c r="B58" s="0" t="s">
        <v>99</v>
      </c>
      <c r="C58" s="0" t="s">
        <v>2591</v>
      </c>
      <c r="D58" s="0" t="s">
        <v>99</v>
      </c>
      <c r="E58" s="0" t="s">
        <v>2591</v>
      </c>
      <c r="F58" s="0" t="s">
        <v>2491</v>
      </c>
      <c r="G58" s="0" t="s">
        <v>1707</v>
      </c>
    </row>
    <row customHeight="1" ht="11.25">
      <c r="A59" s="0" t="s">
        <v>16</v>
      </c>
      <c r="B59" s="0" t="s">
        <v>99</v>
      </c>
      <c r="C59" s="0" t="s">
        <v>2591</v>
      </c>
      <c r="D59" s="0" t="s">
        <v>2604</v>
      </c>
      <c r="E59" s="0" t="s">
        <v>2605</v>
      </c>
      <c r="F59" s="0" t="s">
        <v>2496</v>
      </c>
      <c r="G59" s="0" t="s">
        <v>1713</v>
      </c>
    </row>
    <row customHeight="1" ht="11.25">
      <c r="A60" s="0" t="s">
        <v>16</v>
      </c>
      <c r="B60" s="0" t="s">
        <v>99</v>
      </c>
      <c r="C60" s="0" t="s">
        <v>2591</v>
      </c>
      <c r="D60" s="0" t="s">
        <v>2606</v>
      </c>
      <c r="E60" s="0" t="s">
        <v>2607</v>
      </c>
      <c r="F60" s="0" t="s">
        <v>2496</v>
      </c>
      <c r="G60" s="0" t="s">
        <v>2608</v>
      </c>
    </row>
    <row customHeight="1" ht="11.25">
      <c r="A61" s="0" t="s">
        <v>16</v>
      </c>
      <c r="B61" s="0" t="s">
        <v>99</v>
      </c>
      <c r="C61" s="0" t="s">
        <v>2591</v>
      </c>
      <c r="D61" s="0" t="s">
        <v>2609</v>
      </c>
      <c r="E61" s="0" t="s">
        <v>2610</v>
      </c>
      <c r="F61" s="0" t="s">
        <v>2496</v>
      </c>
      <c r="G61" s="0" t="s">
        <v>2611</v>
      </c>
    </row>
    <row customHeight="1" ht="11.25">
      <c r="A62" s="0" t="s">
        <v>16</v>
      </c>
      <c r="B62" s="0" t="s">
        <v>99</v>
      </c>
      <c r="C62" s="0" t="s">
        <v>2591</v>
      </c>
      <c r="D62" s="0" t="s">
        <v>2612</v>
      </c>
      <c r="E62" s="0" t="s">
        <v>2613</v>
      </c>
      <c r="F62" s="0" t="s">
        <v>2496</v>
      </c>
      <c r="G62" s="0" t="s">
        <v>2614</v>
      </c>
    </row>
    <row customHeight="1" ht="11.25">
      <c r="A63" s="0" t="s">
        <v>16</v>
      </c>
      <c r="B63" s="0" t="s">
        <v>99</v>
      </c>
      <c r="C63" s="0" t="s">
        <v>2591</v>
      </c>
      <c r="D63" s="0" t="s">
        <v>2615</v>
      </c>
      <c r="E63" s="0" t="s">
        <v>2616</v>
      </c>
      <c r="F63" s="0" t="s">
        <v>2496</v>
      </c>
      <c r="G63" s="0" t="s">
        <v>2617</v>
      </c>
    </row>
    <row customHeight="1" ht="11.25">
      <c r="A64" s="0" t="s">
        <v>16</v>
      </c>
      <c r="B64" s="0" t="s">
        <v>99</v>
      </c>
      <c r="C64" s="0" t="s">
        <v>2591</v>
      </c>
      <c r="D64" s="0" t="s">
        <v>2618</v>
      </c>
      <c r="E64" s="0" t="s">
        <v>2619</v>
      </c>
      <c r="F64" s="0" t="s">
        <v>2496</v>
      </c>
      <c r="G64" s="0" t="s">
        <v>2620</v>
      </c>
    </row>
    <row customHeight="1" ht="11.25">
      <c r="A65" s="0" t="s">
        <v>16</v>
      </c>
      <c r="B65" s="0" t="s">
        <v>99</v>
      </c>
      <c r="C65" s="0" t="s">
        <v>2591</v>
      </c>
      <c r="D65" s="0" t="s">
        <v>2621</v>
      </c>
      <c r="E65" s="0" t="s">
        <v>2622</v>
      </c>
      <c r="F65" s="0" t="s">
        <v>2496</v>
      </c>
      <c r="G65" s="0" t="s">
        <v>2623</v>
      </c>
    </row>
    <row customHeight="1" ht="11.25">
      <c r="A66" s="0" t="s">
        <v>16</v>
      </c>
      <c r="B66" s="0" t="s">
        <v>99</v>
      </c>
      <c r="C66" s="0" t="s">
        <v>2591</v>
      </c>
      <c r="D66" s="0" t="s">
        <v>2624</v>
      </c>
      <c r="E66" s="0" t="s">
        <v>2625</v>
      </c>
      <c r="F66" s="0" t="s">
        <v>2496</v>
      </c>
      <c r="G66" s="0" t="s">
        <v>2030</v>
      </c>
    </row>
    <row customHeight="1" ht="11.25">
      <c r="A67" s="0" t="s">
        <v>16</v>
      </c>
      <c r="B67" s="0" t="s">
        <v>99</v>
      </c>
      <c r="C67" s="0" t="s">
        <v>2591</v>
      </c>
      <c r="D67" s="0" t="s">
        <v>2626</v>
      </c>
      <c r="E67" s="0" t="s">
        <v>2627</v>
      </c>
      <c r="F67" s="0" t="s">
        <v>2496</v>
      </c>
      <c r="G67" s="0" t="s">
        <v>2628</v>
      </c>
    </row>
    <row customHeight="1" ht="11.25">
      <c r="A68" s="0" t="s">
        <v>16</v>
      </c>
      <c r="B68" s="0" t="s">
        <v>99</v>
      </c>
      <c r="C68" s="0" t="s">
        <v>2591</v>
      </c>
      <c r="D68" s="0" t="s">
        <v>2629</v>
      </c>
      <c r="E68" s="0" t="s">
        <v>2630</v>
      </c>
      <c r="F68" s="0" t="s">
        <v>2496</v>
      </c>
      <c r="G68" s="0" t="s">
        <v>2233</v>
      </c>
    </row>
    <row customHeight="1" ht="11.25">
      <c r="A69" s="0" t="s">
        <v>16</v>
      </c>
      <c r="B69" s="0" t="s">
        <v>99</v>
      </c>
      <c r="C69" s="0" t="s">
        <v>2591</v>
      </c>
      <c r="D69" s="0" t="s">
        <v>2631</v>
      </c>
      <c r="E69" s="0" t="s">
        <v>2632</v>
      </c>
      <c r="F69" s="0" t="s">
        <v>2496</v>
      </c>
      <c r="G69" s="0" t="s">
        <v>2633</v>
      </c>
    </row>
    <row customHeight="1" ht="11.25">
      <c r="A70" s="0" t="s">
        <v>16</v>
      </c>
      <c r="B70" s="0" t="s">
        <v>99</v>
      </c>
      <c r="C70" s="0" t="s">
        <v>2591</v>
      </c>
      <c r="D70" s="0" t="s">
        <v>2634</v>
      </c>
      <c r="E70" s="0" t="s">
        <v>2635</v>
      </c>
      <c r="F70" s="0" t="s">
        <v>2496</v>
      </c>
      <c r="G70" s="0" t="s">
        <v>2636</v>
      </c>
    </row>
    <row customHeight="1" ht="11.25">
      <c r="A71" s="0" t="s">
        <v>16</v>
      </c>
      <c r="B71" s="0" t="s">
        <v>99</v>
      </c>
      <c r="C71" s="0" t="s">
        <v>2591</v>
      </c>
      <c r="D71" s="0" t="s">
        <v>2637</v>
      </c>
      <c r="E71" s="0" t="s">
        <v>2638</v>
      </c>
      <c r="F71" s="0" t="s">
        <v>2496</v>
      </c>
      <c r="G71" s="0" t="s">
        <v>2639</v>
      </c>
    </row>
    <row customHeight="1" ht="11.25">
      <c r="A72" s="0" t="s">
        <v>16</v>
      </c>
      <c r="B72" s="0" t="s">
        <v>99</v>
      </c>
      <c r="C72" s="0" t="s">
        <v>2591</v>
      </c>
      <c r="D72" s="0" t="s">
        <v>2640</v>
      </c>
      <c r="E72" s="0" t="s">
        <v>2641</v>
      </c>
      <c r="F72" s="0" t="s">
        <v>2496</v>
      </c>
      <c r="G72" s="0" t="s">
        <v>2642</v>
      </c>
    </row>
    <row customHeight="1" ht="11.25">
      <c r="A73" s="0" t="s">
        <v>16</v>
      </c>
      <c r="B73" s="0" t="s">
        <v>2643</v>
      </c>
      <c r="C73" s="0" t="s">
        <v>2644</v>
      </c>
      <c r="D73" s="0" t="s">
        <v>2645</v>
      </c>
      <c r="E73" s="0" t="s">
        <v>2646</v>
      </c>
      <c r="F73" s="0" t="s">
        <v>2496</v>
      </c>
      <c r="G73" s="0" t="s">
        <v>2647</v>
      </c>
    </row>
    <row customHeight="1" ht="11.25">
      <c r="A74" s="0" t="s">
        <v>16</v>
      </c>
      <c r="B74" s="0" t="s">
        <v>2643</v>
      </c>
      <c r="C74" s="0" t="s">
        <v>2644</v>
      </c>
      <c r="D74" s="0" t="s">
        <v>2648</v>
      </c>
      <c r="E74" s="0" t="s">
        <v>2649</v>
      </c>
      <c r="F74" s="0" t="s">
        <v>2496</v>
      </c>
      <c r="G74" s="0" t="s">
        <v>2650</v>
      </c>
    </row>
    <row customHeight="1" ht="11.25">
      <c r="A75" s="0" t="s">
        <v>16</v>
      </c>
      <c r="B75" s="0" t="s">
        <v>2643</v>
      </c>
      <c r="C75" s="0" t="s">
        <v>2644</v>
      </c>
      <c r="D75" s="0" t="s">
        <v>2651</v>
      </c>
      <c r="E75" s="0" t="s">
        <v>2652</v>
      </c>
      <c r="F75" s="0" t="s">
        <v>2496</v>
      </c>
      <c r="G75" s="0" t="s">
        <v>2653</v>
      </c>
    </row>
    <row customHeight="1" ht="11.25">
      <c r="A76" s="0" t="s">
        <v>16</v>
      </c>
      <c r="B76" s="0" t="s">
        <v>2643</v>
      </c>
      <c r="C76" s="0" t="s">
        <v>2644</v>
      </c>
      <c r="D76" s="0" t="s">
        <v>2654</v>
      </c>
      <c r="E76" s="0" t="s">
        <v>2655</v>
      </c>
      <c r="F76" s="0" t="s">
        <v>2496</v>
      </c>
      <c r="G76" s="0" t="s">
        <v>2656</v>
      </c>
    </row>
    <row customHeight="1" ht="11.25">
      <c r="A77" s="0" t="s">
        <v>16</v>
      </c>
      <c r="B77" s="0" t="s">
        <v>2643</v>
      </c>
      <c r="C77" s="0" t="s">
        <v>2644</v>
      </c>
      <c r="D77" s="0" t="s">
        <v>2657</v>
      </c>
      <c r="E77" s="0" t="s">
        <v>2658</v>
      </c>
      <c r="F77" s="0" t="s">
        <v>2496</v>
      </c>
      <c r="G77" s="0" t="s">
        <v>2659</v>
      </c>
    </row>
    <row customHeight="1" ht="11.25">
      <c r="A78" s="0" t="s">
        <v>16</v>
      </c>
      <c r="B78" s="0" t="s">
        <v>2643</v>
      </c>
      <c r="C78" s="0" t="s">
        <v>2644</v>
      </c>
      <c r="D78" s="0" t="s">
        <v>2660</v>
      </c>
      <c r="E78" s="0" t="s">
        <v>2661</v>
      </c>
      <c r="F78" s="0" t="s">
        <v>2496</v>
      </c>
      <c r="G78" s="0" t="s">
        <v>2662</v>
      </c>
    </row>
    <row customHeight="1" ht="11.25">
      <c r="A79" s="0" t="s">
        <v>16</v>
      </c>
      <c r="B79" s="0" t="s">
        <v>2643</v>
      </c>
      <c r="C79" s="0" t="s">
        <v>2644</v>
      </c>
      <c r="D79" s="0" t="s">
        <v>2643</v>
      </c>
      <c r="E79" s="0" t="s">
        <v>2644</v>
      </c>
      <c r="F79" s="0" t="s">
        <v>2491</v>
      </c>
      <c r="G79" s="0" t="s">
        <v>2663</v>
      </c>
    </row>
    <row customHeight="1" ht="11.25">
      <c r="A80" s="0" t="s">
        <v>16</v>
      </c>
      <c r="B80" s="0" t="s">
        <v>2643</v>
      </c>
      <c r="C80" s="0" t="s">
        <v>2644</v>
      </c>
      <c r="D80" s="0" t="s">
        <v>2664</v>
      </c>
      <c r="E80" s="0" t="s">
        <v>2665</v>
      </c>
      <c r="F80" s="0" t="s">
        <v>2496</v>
      </c>
      <c r="G80" s="0" t="s">
        <v>2666</v>
      </c>
    </row>
    <row customHeight="1" ht="11.25">
      <c r="A81" s="0" t="s">
        <v>16</v>
      </c>
      <c r="B81" s="0" t="s">
        <v>2643</v>
      </c>
      <c r="C81" s="0" t="s">
        <v>2644</v>
      </c>
      <c r="D81" s="0" t="s">
        <v>2667</v>
      </c>
      <c r="E81" s="0" t="s">
        <v>2668</v>
      </c>
      <c r="F81" s="0" t="s">
        <v>2496</v>
      </c>
      <c r="G81" s="0" t="s">
        <v>2669</v>
      </c>
    </row>
    <row customHeight="1" ht="11.25">
      <c r="A82" s="0" t="s">
        <v>16</v>
      </c>
      <c r="B82" s="0" t="s">
        <v>2643</v>
      </c>
      <c r="C82" s="0" t="s">
        <v>2644</v>
      </c>
      <c r="D82" s="0" t="s">
        <v>2670</v>
      </c>
      <c r="E82" s="0" t="s">
        <v>2671</v>
      </c>
      <c r="F82" s="0" t="s">
        <v>2496</v>
      </c>
      <c r="G82" s="0" t="s">
        <v>2672</v>
      </c>
    </row>
    <row customHeight="1" ht="11.25">
      <c r="A83" s="0" t="s">
        <v>16</v>
      </c>
      <c r="B83" s="0" t="s">
        <v>2643</v>
      </c>
      <c r="C83" s="0" t="s">
        <v>2644</v>
      </c>
      <c r="D83" s="0" t="s">
        <v>2673</v>
      </c>
      <c r="E83" s="0" t="s">
        <v>2674</v>
      </c>
      <c r="F83" s="0" t="s">
        <v>2496</v>
      </c>
      <c r="G83" s="0" t="s">
        <v>2675</v>
      </c>
    </row>
    <row customHeight="1" ht="11.25">
      <c r="A84" s="0" t="s">
        <v>16</v>
      </c>
      <c r="B84" s="0" t="s">
        <v>2643</v>
      </c>
      <c r="C84" s="0" t="s">
        <v>2644</v>
      </c>
      <c r="D84" s="0" t="s">
        <v>2676</v>
      </c>
      <c r="E84" s="0" t="s">
        <v>2677</v>
      </c>
      <c r="F84" s="0" t="s">
        <v>2496</v>
      </c>
      <c r="G84" s="0" t="s">
        <v>2678</v>
      </c>
    </row>
    <row customHeight="1" ht="11.25">
      <c r="A85" s="0" t="s">
        <v>16</v>
      </c>
      <c r="B85" s="0" t="s">
        <v>2643</v>
      </c>
      <c r="C85" s="0" t="s">
        <v>2644</v>
      </c>
      <c r="D85" s="0" t="s">
        <v>2679</v>
      </c>
      <c r="E85" s="0" t="s">
        <v>2680</v>
      </c>
      <c r="F85" s="0" t="s">
        <v>2496</v>
      </c>
      <c r="G85" s="0" t="s">
        <v>2681</v>
      </c>
    </row>
    <row customHeight="1" ht="11.25">
      <c r="A86" s="0" t="s">
        <v>16</v>
      </c>
      <c r="B86" s="0" t="s">
        <v>2643</v>
      </c>
      <c r="C86" s="0" t="s">
        <v>2644</v>
      </c>
      <c r="D86" s="0" t="s">
        <v>2682</v>
      </c>
      <c r="E86" s="0" t="s">
        <v>2683</v>
      </c>
      <c r="F86" s="0" t="s">
        <v>2496</v>
      </c>
      <c r="G86" s="0" t="s">
        <v>2684</v>
      </c>
    </row>
    <row customHeight="1" ht="11.25">
      <c r="A87" s="0" t="s">
        <v>16</v>
      </c>
      <c r="B87" s="0" t="s">
        <v>2685</v>
      </c>
      <c r="C87" s="0" t="s">
        <v>2686</v>
      </c>
      <c r="D87" s="0" t="s">
        <v>2687</v>
      </c>
      <c r="E87" s="0" t="s">
        <v>2688</v>
      </c>
      <c r="F87" s="0" t="s">
        <v>2496</v>
      </c>
      <c r="G87" s="0" t="s">
        <v>2689</v>
      </c>
    </row>
    <row customHeight="1" ht="11.25">
      <c r="A88" s="0" t="s">
        <v>16</v>
      </c>
      <c r="B88" s="0" t="s">
        <v>2685</v>
      </c>
      <c r="C88" s="0" t="s">
        <v>2686</v>
      </c>
      <c r="D88" s="0" t="s">
        <v>2690</v>
      </c>
      <c r="E88" s="0" t="s">
        <v>2691</v>
      </c>
      <c r="F88" s="0" t="s">
        <v>2496</v>
      </c>
      <c r="G88" s="0" t="s">
        <v>2692</v>
      </c>
    </row>
    <row customHeight="1" ht="11.25">
      <c r="A89" s="0" t="s">
        <v>16</v>
      </c>
      <c r="B89" s="0" t="s">
        <v>2685</v>
      </c>
      <c r="C89" s="0" t="s">
        <v>2686</v>
      </c>
      <c r="D89" s="0" t="s">
        <v>2693</v>
      </c>
      <c r="E89" s="0" t="s">
        <v>2694</v>
      </c>
      <c r="F89" s="0" t="s">
        <v>2496</v>
      </c>
      <c r="G89" s="0" t="s">
        <v>2695</v>
      </c>
    </row>
    <row customHeight="1" ht="11.25">
      <c r="A90" s="0" t="s">
        <v>16</v>
      </c>
      <c r="B90" s="0" t="s">
        <v>2685</v>
      </c>
      <c r="C90" s="0" t="s">
        <v>2686</v>
      </c>
      <c r="D90" s="0" t="s">
        <v>2696</v>
      </c>
      <c r="E90" s="0" t="s">
        <v>2697</v>
      </c>
      <c r="F90" s="0" t="s">
        <v>2496</v>
      </c>
      <c r="G90" s="0" t="s">
        <v>2698</v>
      </c>
    </row>
    <row customHeight="1" ht="11.25">
      <c r="A91" s="0" t="s">
        <v>16</v>
      </c>
      <c r="B91" s="0" t="s">
        <v>2685</v>
      </c>
      <c r="C91" s="0" t="s">
        <v>2686</v>
      </c>
      <c r="D91" s="0" t="s">
        <v>2699</v>
      </c>
      <c r="E91" s="0" t="s">
        <v>2700</v>
      </c>
      <c r="F91" s="0" t="s">
        <v>2496</v>
      </c>
      <c r="G91" s="0" t="s">
        <v>2701</v>
      </c>
    </row>
    <row customHeight="1" ht="11.25">
      <c r="A92" s="0" t="s">
        <v>16</v>
      </c>
      <c r="B92" s="0" t="s">
        <v>2685</v>
      </c>
      <c r="C92" s="0" t="s">
        <v>2686</v>
      </c>
      <c r="D92" s="0" t="s">
        <v>2702</v>
      </c>
      <c r="E92" s="0" t="s">
        <v>2703</v>
      </c>
      <c r="F92" s="0" t="s">
        <v>2496</v>
      </c>
      <c r="G92" s="0" t="s">
        <v>2704</v>
      </c>
    </row>
    <row customHeight="1" ht="11.25">
      <c r="A93" s="0" t="s">
        <v>16</v>
      </c>
      <c r="B93" s="0" t="s">
        <v>2685</v>
      </c>
      <c r="C93" s="0" t="s">
        <v>2686</v>
      </c>
      <c r="D93" s="0" t="s">
        <v>2705</v>
      </c>
      <c r="E93" s="0" t="s">
        <v>2706</v>
      </c>
      <c r="F93" s="0" t="s">
        <v>2496</v>
      </c>
      <c r="G93" s="0" t="s">
        <v>2707</v>
      </c>
    </row>
    <row customHeight="1" ht="11.25">
      <c r="A94" s="0" t="s">
        <v>16</v>
      </c>
      <c r="B94" s="0" t="s">
        <v>2685</v>
      </c>
      <c r="C94" s="0" t="s">
        <v>2686</v>
      </c>
      <c r="D94" s="0" t="s">
        <v>2685</v>
      </c>
      <c r="E94" s="0" t="s">
        <v>2686</v>
      </c>
      <c r="F94" s="0" t="s">
        <v>2491</v>
      </c>
      <c r="G94" s="0" t="s">
        <v>2708</v>
      </c>
    </row>
    <row customHeight="1" ht="11.25">
      <c r="A95" s="0" t="s">
        <v>16</v>
      </c>
      <c r="B95" s="0" t="s">
        <v>2685</v>
      </c>
      <c r="C95" s="0" t="s">
        <v>2686</v>
      </c>
      <c r="D95" s="0" t="s">
        <v>2709</v>
      </c>
      <c r="E95" s="0" t="s">
        <v>2710</v>
      </c>
      <c r="F95" s="0" t="s">
        <v>2494</v>
      </c>
      <c r="G95" s="0" t="s">
        <v>2711</v>
      </c>
    </row>
    <row customHeight="1" ht="11.25">
      <c r="A96" s="0" t="s">
        <v>16</v>
      </c>
      <c r="B96" s="0" t="s">
        <v>2685</v>
      </c>
      <c r="C96" s="0" t="s">
        <v>2686</v>
      </c>
      <c r="D96" s="0" t="s">
        <v>2712</v>
      </c>
      <c r="E96" s="0" t="s">
        <v>2713</v>
      </c>
      <c r="F96" s="0" t="s">
        <v>2496</v>
      </c>
      <c r="G96" s="0" t="s">
        <v>2714</v>
      </c>
    </row>
    <row customHeight="1" ht="11.25">
      <c r="A97" s="0" t="s">
        <v>16</v>
      </c>
      <c r="B97" s="0" t="s">
        <v>2685</v>
      </c>
      <c r="C97" s="0" t="s">
        <v>2686</v>
      </c>
      <c r="D97" s="0" t="s">
        <v>2715</v>
      </c>
      <c r="E97" s="0" t="s">
        <v>2716</v>
      </c>
      <c r="F97" s="0" t="s">
        <v>2496</v>
      </c>
      <c r="G97" s="0" t="s">
        <v>2717</v>
      </c>
    </row>
    <row customHeight="1" ht="11.25">
      <c r="A98" s="0" t="s">
        <v>16</v>
      </c>
      <c r="B98" s="0" t="s">
        <v>2685</v>
      </c>
      <c r="C98" s="0" t="s">
        <v>2686</v>
      </c>
      <c r="D98" s="0" t="s">
        <v>2718</v>
      </c>
      <c r="E98" s="0" t="s">
        <v>2719</v>
      </c>
      <c r="F98" s="0" t="s">
        <v>2496</v>
      </c>
      <c r="G98" s="0" t="s">
        <v>2720</v>
      </c>
    </row>
    <row customHeight="1" ht="11.25">
      <c r="A99" s="0" t="s">
        <v>16</v>
      </c>
      <c r="B99" s="0" t="s">
        <v>2685</v>
      </c>
      <c r="C99" s="0" t="s">
        <v>2686</v>
      </c>
      <c r="D99" s="0" t="s">
        <v>2721</v>
      </c>
      <c r="E99" s="0" t="s">
        <v>2722</v>
      </c>
      <c r="F99" s="0" t="s">
        <v>2496</v>
      </c>
      <c r="G99" s="0" t="s">
        <v>2723</v>
      </c>
    </row>
    <row customHeight="1" ht="11.25">
      <c r="A100" s="0" t="s">
        <v>16</v>
      </c>
      <c r="B100" s="0" t="s">
        <v>2685</v>
      </c>
      <c r="C100" s="0" t="s">
        <v>2686</v>
      </c>
      <c r="D100" s="0" t="s">
        <v>2724</v>
      </c>
      <c r="E100" s="0" t="s">
        <v>2725</v>
      </c>
      <c r="F100" s="0" t="s">
        <v>2496</v>
      </c>
      <c r="G100" s="0" t="s">
        <v>2726</v>
      </c>
    </row>
    <row customHeight="1" ht="11.25">
      <c r="A101" s="0" t="s">
        <v>16</v>
      </c>
      <c r="B101" s="0" t="s">
        <v>2685</v>
      </c>
      <c r="C101" s="0" t="s">
        <v>2686</v>
      </c>
      <c r="D101" s="0" t="s">
        <v>2727</v>
      </c>
      <c r="E101" s="0" t="s">
        <v>2728</v>
      </c>
      <c r="F101" s="0" t="s">
        <v>2496</v>
      </c>
      <c r="G101" s="0" t="s">
        <v>2729</v>
      </c>
    </row>
    <row customHeight="1" ht="11.25">
      <c r="A102" s="0" t="s">
        <v>16</v>
      </c>
      <c r="B102" s="0" t="s">
        <v>2730</v>
      </c>
      <c r="C102" s="0" t="s">
        <v>2731</v>
      </c>
      <c r="D102" s="0" t="s">
        <v>2732</v>
      </c>
      <c r="E102" s="0" t="s">
        <v>2733</v>
      </c>
      <c r="F102" s="0" t="s">
        <v>2496</v>
      </c>
      <c r="G102" s="0" t="s">
        <v>2734</v>
      </c>
    </row>
    <row customHeight="1" ht="11.25">
      <c r="A103" s="0" t="s">
        <v>16</v>
      </c>
      <c r="B103" s="0" t="s">
        <v>2730</v>
      </c>
      <c r="C103" s="0" t="s">
        <v>2731</v>
      </c>
      <c r="D103" s="0" t="s">
        <v>2735</v>
      </c>
      <c r="E103" s="0" t="s">
        <v>2736</v>
      </c>
      <c r="F103" s="0" t="s">
        <v>2496</v>
      </c>
      <c r="G103" s="0" t="s">
        <v>2737</v>
      </c>
    </row>
    <row customHeight="1" ht="11.25">
      <c r="A104" s="0" t="s">
        <v>16</v>
      </c>
      <c r="B104" s="0" t="s">
        <v>2730</v>
      </c>
      <c r="C104" s="0" t="s">
        <v>2731</v>
      </c>
      <c r="D104" s="0" t="s">
        <v>2738</v>
      </c>
      <c r="E104" s="0" t="s">
        <v>2739</v>
      </c>
      <c r="F104" s="0" t="s">
        <v>2496</v>
      </c>
      <c r="G104" s="0" t="s">
        <v>2740</v>
      </c>
    </row>
    <row customHeight="1" ht="11.25">
      <c r="A105" s="0" t="s">
        <v>16</v>
      </c>
      <c r="B105" s="0" t="s">
        <v>2730</v>
      </c>
      <c r="C105" s="0" t="s">
        <v>2731</v>
      </c>
      <c r="D105" s="0" t="s">
        <v>2741</v>
      </c>
      <c r="E105" s="0" t="s">
        <v>2742</v>
      </c>
      <c r="F105" s="0" t="s">
        <v>2496</v>
      </c>
      <c r="G105" s="0" t="s">
        <v>2743</v>
      </c>
    </row>
    <row customHeight="1" ht="11.25">
      <c r="A106" s="0" t="s">
        <v>16</v>
      </c>
      <c r="B106" s="0" t="s">
        <v>2730</v>
      </c>
      <c r="C106" s="0" t="s">
        <v>2731</v>
      </c>
      <c r="D106" s="0" t="s">
        <v>2744</v>
      </c>
      <c r="E106" s="0" t="s">
        <v>2745</v>
      </c>
      <c r="F106" s="0" t="s">
        <v>2496</v>
      </c>
      <c r="G106" s="0" t="s">
        <v>2746</v>
      </c>
    </row>
    <row customHeight="1" ht="11.25">
      <c r="A107" s="0" t="s">
        <v>16</v>
      </c>
      <c r="B107" s="0" t="s">
        <v>2730</v>
      </c>
      <c r="C107" s="0" t="s">
        <v>2731</v>
      </c>
      <c r="D107" s="0" t="s">
        <v>2747</v>
      </c>
      <c r="E107" s="0" t="s">
        <v>2748</v>
      </c>
      <c r="F107" s="0" t="s">
        <v>2496</v>
      </c>
      <c r="G107" s="0" t="s">
        <v>2749</v>
      </c>
    </row>
    <row customHeight="1" ht="11.25">
      <c r="A108" s="0" t="s">
        <v>16</v>
      </c>
      <c r="B108" s="0" t="s">
        <v>2730</v>
      </c>
      <c r="C108" s="0" t="s">
        <v>2731</v>
      </c>
      <c r="D108" s="0" t="s">
        <v>2750</v>
      </c>
      <c r="E108" s="0" t="s">
        <v>2751</v>
      </c>
      <c r="F108" s="0" t="s">
        <v>2496</v>
      </c>
      <c r="G108" s="0" t="s">
        <v>2752</v>
      </c>
    </row>
    <row customHeight="1" ht="11.25">
      <c r="A109" s="0" t="s">
        <v>16</v>
      </c>
      <c r="B109" s="0" t="s">
        <v>2730</v>
      </c>
      <c r="C109" s="0" t="s">
        <v>2731</v>
      </c>
      <c r="D109" s="0" t="s">
        <v>2753</v>
      </c>
      <c r="E109" s="0" t="s">
        <v>2754</v>
      </c>
      <c r="F109" s="0" t="s">
        <v>2496</v>
      </c>
      <c r="G109" s="0" t="s">
        <v>2755</v>
      </c>
    </row>
    <row customHeight="1" ht="11.25">
      <c r="A110" s="0" t="s">
        <v>16</v>
      </c>
      <c r="B110" s="0" t="s">
        <v>2730</v>
      </c>
      <c r="C110" s="0" t="s">
        <v>2731</v>
      </c>
      <c r="D110" s="0" t="s">
        <v>2756</v>
      </c>
      <c r="E110" s="0" t="s">
        <v>2757</v>
      </c>
      <c r="F110" s="0" t="s">
        <v>2496</v>
      </c>
      <c r="G110" s="0" t="s">
        <v>2758</v>
      </c>
    </row>
    <row customHeight="1" ht="11.25">
      <c r="A111" s="0" t="s">
        <v>16</v>
      </c>
      <c r="B111" s="0" t="s">
        <v>2730</v>
      </c>
      <c r="C111" s="0" t="s">
        <v>2731</v>
      </c>
      <c r="D111" s="0" t="s">
        <v>2759</v>
      </c>
      <c r="E111" s="0" t="s">
        <v>2760</v>
      </c>
      <c r="F111" s="0" t="s">
        <v>2496</v>
      </c>
      <c r="G111" s="0" t="s">
        <v>2761</v>
      </c>
    </row>
    <row customHeight="1" ht="11.25">
      <c r="A112" s="0" t="s">
        <v>16</v>
      </c>
      <c r="B112" s="0" t="s">
        <v>2730</v>
      </c>
      <c r="C112" s="0" t="s">
        <v>2731</v>
      </c>
      <c r="D112" s="0" t="s">
        <v>2762</v>
      </c>
      <c r="E112" s="0" t="s">
        <v>2763</v>
      </c>
      <c r="F112" s="0" t="s">
        <v>2496</v>
      </c>
      <c r="G112" s="0" t="s">
        <v>2764</v>
      </c>
    </row>
    <row customHeight="1" ht="11.25">
      <c r="A113" s="0" t="s">
        <v>16</v>
      </c>
      <c r="B113" s="0" t="s">
        <v>2730</v>
      </c>
      <c r="C113" s="0" t="s">
        <v>2731</v>
      </c>
      <c r="D113" s="0" t="s">
        <v>2730</v>
      </c>
      <c r="E113" s="0" t="s">
        <v>2731</v>
      </c>
      <c r="F113" s="0" t="s">
        <v>2491</v>
      </c>
      <c r="G113" s="0" t="s">
        <v>2765</v>
      </c>
    </row>
    <row customHeight="1" ht="11.25">
      <c r="A114" s="0" t="s">
        <v>16</v>
      </c>
      <c r="B114" s="0" t="s">
        <v>2730</v>
      </c>
      <c r="C114" s="0" t="s">
        <v>2731</v>
      </c>
      <c r="D114" s="0" t="s">
        <v>2766</v>
      </c>
      <c r="E114" s="0" t="s">
        <v>2767</v>
      </c>
      <c r="F114" s="0" t="s">
        <v>2496</v>
      </c>
      <c r="G114" s="0" t="s">
        <v>2768</v>
      </c>
    </row>
    <row customHeight="1" ht="11.25">
      <c r="A115" s="0" t="s">
        <v>16</v>
      </c>
      <c r="B115" s="0" t="s">
        <v>105</v>
      </c>
      <c r="C115" s="0" t="s">
        <v>2769</v>
      </c>
      <c r="D115" s="0" t="s">
        <v>2770</v>
      </c>
      <c r="E115" s="0" t="s">
        <v>2771</v>
      </c>
      <c r="F115" s="0" t="s">
        <v>2496</v>
      </c>
      <c r="G115" s="0" t="s">
        <v>2772</v>
      </c>
    </row>
    <row customHeight="1" ht="11.25">
      <c r="A116" s="0" t="s">
        <v>16</v>
      </c>
      <c r="B116" s="0" t="s">
        <v>105</v>
      </c>
      <c r="C116" s="0" t="s">
        <v>2769</v>
      </c>
      <c r="D116" s="0" t="s">
        <v>106</v>
      </c>
      <c r="E116" s="0" t="s">
        <v>107</v>
      </c>
      <c r="F116" s="0" t="s">
        <v>2496</v>
      </c>
      <c r="G116" s="0" t="s">
        <v>104</v>
      </c>
    </row>
    <row customHeight="1" ht="11.25">
      <c r="A117" s="0" t="s">
        <v>16</v>
      </c>
      <c r="B117" s="0" t="s">
        <v>105</v>
      </c>
      <c r="C117" s="0" t="s">
        <v>2769</v>
      </c>
      <c r="D117" s="0" t="s">
        <v>2773</v>
      </c>
      <c r="E117" s="0" t="s">
        <v>2774</v>
      </c>
      <c r="F117" s="0" t="s">
        <v>2496</v>
      </c>
      <c r="G117" s="0" t="s">
        <v>2775</v>
      </c>
    </row>
    <row customHeight="1" ht="11.25">
      <c r="A118" s="0" t="s">
        <v>16</v>
      </c>
      <c r="B118" s="0" t="s">
        <v>105</v>
      </c>
      <c r="C118" s="0" t="s">
        <v>2769</v>
      </c>
      <c r="D118" s="0" t="s">
        <v>2776</v>
      </c>
      <c r="E118" s="0" t="s">
        <v>2777</v>
      </c>
      <c r="F118" s="0" t="s">
        <v>2496</v>
      </c>
      <c r="G118" s="0" t="s">
        <v>2778</v>
      </c>
    </row>
    <row customHeight="1" ht="11.25">
      <c r="A119" s="0" t="s">
        <v>16</v>
      </c>
      <c r="B119" s="0" t="s">
        <v>105</v>
      </c>
      <c r="C119" s="0" t="s">
        <v>2769</v>
      </c>
      <c r="D119" s="0" t="s">
        <v>2779</v>
      </c>
      <c r="E119" s="0" t="s">
        <v>2780</v>
      </c>
      <c r="F119" s="0" t="s">
        <v>2496</v>
      </c>
      <c r="G119" s="0" t="s">
        <v>2781</v>
      </c>
    </row>
    <row customHeight="1" ht="11.25">
      <c r="A120" s="0" t="s">
        <v>16</v>
      </c>
      <c r="B120" s="0" t="s">
        <v>105</v>
      </c>
      <c r="C120" s="0" t="s">
        <v>2769</v>
      </c>
      <c r="D120" s="0" t="s">
        <v>105</v>
      </c>
      <c r="E120" s="0" t="s">
        <v>2769</v>
      </c>
      <c r="F120" s="0" t="s">
        <v>2491</v>
      </c>
      <c r="G120" s="0" t="s">
        <v>2782</v>
      </c>
    </row>
    <row customHeight="1" ht="11.25">
      <c r="A121" s="0" t="s">
        <v>16</v>
      </c>
      <c r="B121" s="0" t="s">
        <v>105</v>
      </c>
      <c r="C121" s="0" t="s">
        <v>2769</v>
      </c>
      <c r="D121" s="0" t="s">
        <v>2783</v>
      </c>
      <c r="E121" s="0" t="s">
        <v>2784</v>
      </c>
      <c r="F121" s="0" t="s">
        <v>2496</v>
      </c>
      <c r="G121" s="0" t="s">
        <v>2785</v>
      </c>
    </row>
    <row customHeight="1" ht="11.25">
      <c r="A122" s="0" t="s">
        <v>16</v>
      </c>
      <c r="B122" s="0" t="s">
        <v>105</v>
      </c>
      <c r="C122" s="0" t="s">
        <v>2769</v>
      </c>
      <c r="D122" s="0" t="s">
        <v>2786</v>
      </c>
      <c r="E122" s="0" t="s">
        <v>2787</v>
      </c>
      <c r="F122" s="0" t="s">
        <v>2496</v>
      </c>
      <c r="G122" s="0" t="s">
        <v>2788</v>
      </c>
    </row>
    <row customHeight="1" ht="11.25">
      <c r="A123" s="0" t="s">
        <v>16</v>
      </c>
      <c r="B123" s="0" t="s">
        <v>105</v>
      </c>
      <c r="C123" s="0" t="s">
        <v>2769</v>
      </c>
      <c r="D123" s="0" t="s">
        <v>2789</v>
      </c>
      <c r="E123" s="0" t="s">
        <v>2790</v>
      </c>
      <c r="F123" s="0" t="s">
        <v>2496</v>
      </c>
      <c r="G123" s="0" t="s">
        <v>2791</v>
      </c>
    </row>
    <row customHeight="1" ht="11.25">
      <c r="A124" s="0" t="s">
        <v>16</v>
      </c>
      <c r="B124" s="0" t="s">
        <v>105</v>
      </c>
      <c r="C124" s="0" t="s">
        <v>2769</v>
      </c>
      <c r="D124" s="0" t="s">
        <v>2792</v>
      </c>
      <c r="E124" s="0" t="s">
        <v>2793</v>
      </c>
      <c r="F124" s="0" t="s">
        <v>2496</v>
      </c>
      <c r="G124" s="0" t="s">
        <v>2794</v>
      </c>
    </row>
    <row customHeight="1" ht="11.25">
      <c r="A125" s="0" t="s">
        <v>16</v>
      </c>
      <c r="B125" s="0" t="s">
        <v>105</v>
      </c>
      <c r="C125" s="0" t="s">
        <v>2769</v>
      </c>
      <c r="D125" s="0" t="s">
        <v>2795</v>
      </c>
      <c r="E125" s="0" t="s">
        <v>2796</v>
      </c>
      <c r="F125" s="0" t="s">
        <v>2496</v>
      </c>
      <c r="G125" s="0" t="s">
        <v>2797</v>
      </c>
    </row>
    <row customHeight="1" ht="11.25">
      <c r="A126" s="0" t="s">
        <v>16</v>
      </c>
      <c r="B126" s="0" t="s">
        <v>105</v>
      </c>
      <c r="C126" s="0" t="s">
        <v>2769</v>
      </c>
      <c r="D126" s="0" t="s">
        <v>2798</v>
      </c>
      <c r="E126" s="0" t="s">
        <v>2799</v>
      </c>
      <c r="F126" s="0" t="s">
        <v>2496</v>
      </c>
      <c r="G126" s="0" t="s">
        <v>2800</v>
      </c>
    </row>
    <row customHeight="1" ht="11.25">
      <c r="A127" s="0" t="s">
        <v>16</v>
      </c>
      <c r="B127" s="0" t="s">
        <v>105</v>
      </c>
      <c r="C127" s="0" t="s">
        <v>2769</v>
      </c>
      <c r="D127" s="0" t="s">
        <v>2801</v>
      </c>
      <c r="E127" s="0" t="s">
        <v>2802</v>
      </c>
      <c r="F127" s="0" t="s">
        <v>2496</v>
      </c>
      <c r="G127" s="0" t="s">
        <v>2803</v>
      </c>
    </row>
    <row customHeight="1" ht="11.25">
      <c r="A128" s="0" t="s">
        <v>16</v>
      </c>
      <c r="B128" s="0" t="s">
        <v>105</v>
      </c>
      <c r="C128" s="0" t="s">
        <v>2769</v>
      </c>
      <c r="D128" s="0" t="s">
        <v>2804</v>
      </c>
      <c r="E128" s="0" t="s">
        <v>2805</v>
      </c>
      <c r="F128" s="0" t="s">
        <v>2496</v>
      </c>
      <c r="G128" s="0" t="s">
        <v>2806</v>
      </c>
    </row>
    <row customHeight="1" ht="11.25">
      <c r="A129" s="0" t="s">
        <v>16</v>
      </c>
      <c r="B129" s="0" t="s">
        <v>105</v>
      </c>
      <c r="C129" s="0" t="s">
        <v>2769</v>
      </c>
      <c r="D129" s="0" t="s">
        <v>2807</v>
      </c>
      <c r="E129" s="0" t="s">
        <v>2808</v>
      </c>
      <c r="F129" s="0" t="s">
        <v>2496</v>
      </c>
      <c r="G129" s="0" t="s">
        <v>2809</v>
      </c>
    </row>
    <row customHeight="1" ht="11.25">
      <c r="A130" s="0" t="s">
        <v>16</v>
      </c>
      <c r="B130" s="0" t="s">
        <v>2810</v>
      </c>
      <c r="C130" s="0" t="s">
        <v>2811</v>
      </c>
      <c r="D130" s="0" t="s">
        <v>2812</v>
      </c>
      <c r="E130" s="0" t="s">
        <v>2813</v>
      </c>
      <c r="F130" s="0" t="s">
        <v>2496</v>
      </c>
      <c r="G130" s="0" t="s">
        <v>2814</v>
      </c>
    </row>
    <row customHeight="1" ht="11.25">
      <c r="A131" s="0" t="s">
        <v>16</v>
      </c>
      <c r="B131" s="0" t="s">
        <v>2810</v>
      </c>
      <c r="C131" s="0" t="s">
        <v>2811</v>
      </c>
      <c r="D131" s="0" t="s">
        <v>2687</v>
      </c>
      <c r="E131" s="0" t="s">
        <v>2815</v>
      </c>
      <c r="F131" s="0" t="s">
        <v>2496</v>
      </c>
      <c r="G131" s="0" t="s">
        <v>2816</v>
      </c>
    </row>
    <row customHeight="1" ht="11.25">
      <c r="A132" s="0" t="s">
        <v>16</v>
      </c>
      <c r="B132" s="0" t="s">
        <v>2810</v>
      </c>
      <c r="C132" s="0" t="s">
        <v>2811</v>
      </c>
      <c r="D132" s="0" t="s">
        <v>2817</v>
      </c>
      <c r="E132" s="0" t="s">
        <v>2818</v>
      </c>
      <c r="F132" s="0" t="s">
        <v>2496</v>
      </c>
      <c r="G132" s="0" t="s">
        <v>2819</v>
      </c>
    </row>
    <row customHeight="1" ht="11.25">
      <c r="A133" s="0" t="s">
        <v>16</v>
      </c>
      <c r="B133" s="0" t="s">
        <v>2810</v>
      </c>
      <c r="C133" s="0" t="s">
        <v>2811</v>
      </c>
      <c r="D133" s="0" t="s">
        <v>2820</v>
      </c>
      <c r="E133" s="0" t="s">
        <v>2821</v>
      </c>
      <c r="F133" s="0" t="s">
        <v>2496</v>
      </c>
      <c r="G133" s="0" t="s">
        <v>2822</v>
      </c>
    </row>
    <row customHeight="1" ht="11.25">
      <c r="A134" s="0" t="s">
        <v>16</v>
      </c>
      <c r="B134" s="0" t="s">
        <v>2810</v>
      </c>
      <c r="C134" s="0" t="s">
        <v>2811</v>
      </c>
      <c r="D134" s="0" t="s">
        <v>2823</v>
      </c>
      <c r="E134" s="0" t="s">
        <v>2824</v>
      </c>
      <c r="F134" s="0" t="s">
        <v>2496</v>
      </c>
      <c r="G134" s="0" t="s">
        <v>2825</v>
      </c>
    </row>
    <row customHeight="1" ht="11.25">
      <c r="A135" s="0" t="s">
        <v>16</v>
      </c>
      <c r="B135" s="0" t="s">
        <v>2810</v>
      </c>
      <c r="C135" s="0" t="s">
        <v>2811</v>
      </c>
      <c r="D135" s="0" t="s">
        <v>2525</v>
      </c>
      <c r="E135" s="0" t="s">
        <v>2826</v>
      </c>
      <c r="F135" s="0" t="s">
        <v>2496</v>
      </c>
      <c r="G135" s="0" t="s">
        <v>2827</v>
      </c>
    </row>
    <row customHeight="1" ht="11.25">
      <c r="A136" s="0" t="s">
        <v>16</v>
      </c>
      <c r="B136" s="0" t="s">
        <v>2810</v>
      </c>
      <c r="C136" s="0" t="s">
        <v>2811</v>
      </c>
      <c r="D136" s="0" t="s">
        <v>2828</v>
      </c>
      <c r="E136" s="0" t="s">
        <v>2829</v>
      </c>
      <c r="F136" s="0" t="s">
        <v>2496</v>
      </c>
      <c r="G136" s="0" t="s">
        <v>2830</v>
      </c>
    </row>
    <row customHeight="1" ht="11.25">
      <c r="A137" s="0" t="s">
        <v>16</v>
      </c>
      <c r="B137" s="0" t="s">
        <v>2810</v>
      </c>
      <c r="C137" s="0" t="s">
        <v>2811</v>
      </c>
      <c r="D137" s="0" t="s">
        <v>2831</v>
      </c>
      <c r="E137" s="0" t="s">
        <v>2832</v>
      </c>
      <c r="F137" s="0" t="s">
        <v>2496</v>
      </c>
      <c r="G137" s="0" t="s">
        <v>2833</v>
      </c>
    </row>
    <row customHeight="1" ht="11.25">
      <c r="A138" s="0" t="s">
        <v>16</v>
      </c>
      <c r="B138" s="0" t="s">
        <v>2810</v>
      </c>
      <c r="C138" s="0" t="s">
        <v>2811</v>
      </c>
      <c r="D138" s="0" t="s">
        <v>2834</v>
      </c>
      <c r="E138" s="0" t="s">
        <v>2835</v>
      </c>
      <c r="F138" s="0" t="s">
        <v>2496</v>
      </c>
      <c r="G138" s="0" t="s">
        <v>2836</v>
      </c>
    </row>
    <row customHeight="1" ht="11.25">
      <c r="A139" s="0" t="s">
        <v>16</v>
      </c>
      <c r="B139" s="0" t="s">
        <v>2810</v>
      </c>
      <c r="C139" s="0" t="s">
        <v>2811</v>
      </c>
      <c r="D139" s="0" t="s">
        <v>2837</v>
      </c>
      <c r="E139" s="0" t="s">
        <v>2838</v>
      </c>
      <c r="F139" s="0" t="s">
        <v>2496</v>
      </c>
      <c r="G139" s="0" t="s">
        <v>2839</v>
      </c>
    </row>
    <row customHeight="1" ht="11.25">
      <c r="A140" s="0" t="s">
        <v>16</v>
      </c>
      <c r="B140" s="0" t="s">
        <v>2810</v>
      </c>
      <c r="C140" s="0" t="s">
        <v>2811</v>
      </c>
      <c r="D140" s="0" t="s">
        <v>2840</v>
      </c>
      <c r="E140" s="0" t="s">
        <v>2841</v>
      </c>
      <c r="F140" s="0" t="s">
        <v>2496</v>
      </c>
      <c r="G140" s="0" t="s">
        <v>2842</v>
      </c>
    </row>
    <row customHeight="1" ht="11.25">
      <c r="A141" s="0" t="s">
        <v>16</v>
      </c>
      <c r="B141" s="0" t="s">
        <v>2810</v>
      </c>
      <c r="C141" s="0" t="s">
        <v>2811</v>
      </c>
      <c r="D141" s="0" t="s">
        <v>2843</v>
      </c>
      <c r="E141" s="0" t="s">
        <v>2844</v>
      </c>
      <c r="F141" s="0" t="s">
        <v>2496</v>
      </c>
      <c r="G141" s="0" t="s">
        <v>2845</v>
      </c>
    </row>
    <row customHeight="1" ht="11.25">
      <c r="A142" s="0" t="s">
        <v>16</v>
      </c>
      <c r="B142" s="0" t="s">
        <v>2810</v>
      </c>
      <c r="C142" s="0" t="s">
        <v>2811</v>
      </c>
      <c r="D142" s="0" t="s">
        <v>2846</v>
      </c>
      <c r="E142" s="0" t="s">
        <v>2847</v>
      </c>
      <c r="F142" s="0" t="s">
        <v>2496</v>
      </c>
      <c r="G142" s="0" t="s">
        <v>2848</v>
      </c>
    </row>
    <row customHeight="1" ht="11.25">
      <c r="A143" s="0" t="s">
        <v>16</v>
      </c>
      <c r="B143" s="0" t="s">
        <v>2810</v>
      </c>
      <c r="C143" s="0" t="s">
        <v>2811</v>
      </c>
      <c r="D143" s="0" t="s">
        <v>2849</v>
      </c>
      <c r="E143" s="0" t="s">
        <v>2850</v>
      </c>
      <c r="F143" s="0" t="s">
        <v>2496</v>
      </c>
      <c r="G143" s="0" t="s">
        <v>2851</v>
      </c>
    </row>
    <row customHeight="1" ht="11.25">
      <c r="A144" s="0" t="s">
        <v>16</v>
      </c>
      <c r="B144" s="0" t="s">
        <v>2810</v>
      </c>
      <c r="C144" s="0" t="s">
        <v>2811</v>
      </c>
      <c r="D144" s="0" t="s">
        <v>2810</v>
      </c>
      <c r="E144" s="0" t="s">
        <v>2811</v>
      </c>
      <c r="F144" s="0" t="s">
        <v>2491</v>
      </c>
      <c r="G144" s="0" t="s">
        <v>2852</v>
      </c>
    </row>
    <row customHeight="1" ht="11.25">
      <c r="A145" s="0" t="s">
        <v>16</v>
      </c>
      <c r="B145" s="0" t="s">
        <v>2810</v>
      </c>
      <c r="C145" s="0" t="s">
        <v>2811</v>
      </c>
      <c r="D145" s="0" t="s">
        <v>2853</v>
      </c>
      <c r="E145" s="0" t="s">
        <v>2854</v>
      </c>
      <c r="F145" s="0" t="s">
        <v>2496</v>
      </c>
      <c r="G145" s="0" t="s">
        <v>2855</v>
      </c>
    </row>
    <row customHeight="1" ht="11.25">
      <c r="A146" s="0" t="s">
        <v>16</v>
      </c>
      <c r="B146" s="0" t="s">
        <v>2810</v>
      </c>
      <c r="C146" s="0" t="s">
        <v>2811</v>
      </c>
      <c r="D146" s="0" t="s">
        <v>2856</v>
      </c>
      <c r="E146" s="0" t="s">
        <v>2857</v>
      </c>
      <c r="F146" s="0" t="s">
        <v>2496</v>
      </c>
      <c r="G146" s="0" t="s">
        <v>2858</v>
      </c>
    </row>
    <row customHeight="1" ht="11.25">
      <c r="A147" s="0" t="s">
        <v>16</v>
      </c>
      <c r="B147" s="0" t="s">
        <v>2810</v>
      </c>
      <c r="C147" s="0" t="s">
        <v>2811</v>
      </c>
      <c r="D147" s="0" t="s">
        <v>2859</v>
      </c>
      <c r="E147" s="0" t="s">
        <v>2860</v>
      </c>
      <c r="F147" s="0" t="s">
        <v>2496</v>
      </c>
      <c r="G147" s="0" t="s">
        <v>2861</v>
      </c>
    </row>
    <row customHeight="1" ht="11.25">
      <c r="A148" s="0" t="s">
        <v>16</v>
      </c>
      <c r="B148" s="0" t="s">
        <v>2810</v>
      </c>
      <c r="C148" s="0" t="s">
        <v>2811</v>
      </c>
      <c r="D148" s="0" t="s">
        <v>2862</v>
      </c>
      <c r="E148" s="0" t="s">
        <v>2863</v>
      </c>
      <c r="F148" s="0" t="s">
        <v>2496</v>
      </c>
      <c r="G148" s="0" t="s">
        <v>2864</v>
      </c>
    </row>
    <row customHeight="1" ht="11.25">
      <c r="A149" s="0" t="s">
        <v>16</v>
      </c>
      <c r="B149" s="0" t="s">
        <v>2810</v>
      </c>
      <c r="C149" s="0" t="s">
        <v>2811</v>
      </c>
      <c r="D149" s="0" t="s">
        <v>2865</v>
      </c>
      <c r="E149" s="0" t="s">
        <v>2866</v>
      </c>
      <c r="F149" s="0" t="s">
        <v>2496</v>
      </c>
      <c r="G149" s="0" t="s">
        <v>2867</v>
      </c>
    </row>
    <row customHeight="1" ht="11.25">
      <c r="A150" s="0" t="s">
        <v>16</v>
      </c>
      <c r="B150" s="0" t="s">
        <v>2810</v>
      </c>
      <c r="C150" s="0" t="s">
        <v>2811</v>
      </c>
      <c r="D150" s="0" t="s">
        <v>2868</v>
      </c>
      <c r="E150" s="0" t="s">
        <v>2869</v>
      </c>
      <c r="F150" s="0" t="s">
        <v>2496</v>
      </c>
      <c r="G150" s="0" t="s">
        <v>2870</v>
      </c>
    </row>
    <row customHeight="1" ht="11.25">
      <c r="A151" s="0" t="s">
        <v>16</v>
      </c>
      <c r="B151" s="0" t="s">
        <v>2810</v>
      </c>
      <c r="C151" s="0" t="s">
        <v>2811</v>
      </c>
      <c r="D151" s="0" t="s">
        <v>2637</v>
      </c>
      <c r="E151" s="0" t="s">
        <v>2871</v>
      </c>
      <c r="F151" s="0" t="s">
        <v>2496</v>
      </c>
      <c r="G151" s="0" t="s">
        <v>2872</v>
      </c>
    </row>
    <row customHeight="1" ht="11.25">
      <c r="A152" s="0" t="s">
        <v>16</v>
      </c>
      <c r="B152" s="0" t="s">
        <v>2810</v>
      </c>
      <c r="C152" s="0" t="s">
        <v>2811</v>
      </c>
      <c r="D152" s="0" t="s">
        <v>2873</v>
      </c>
      <c r="E152" s="0" t="s">
        <v>2874</v>
      </c>
      <c r="F152" s="0" t="s">
        <v>2496</v>
      </c>
      <c r="G152" s="0" t="s">
        <v>2875</v>
      </c>
    </row>
    <row customHeight="1" ht="11.25">
      <c r="A153" s="0" t="s">
        <v>16</v>
      </c>
      <c r="B153" s="0" t="s">
        <v>2876</v>
      </c>
      <c r="C153" s="0" t="s">
        <v>2877</v>
      </c>
      <c r="D153" s="0" t="s">
        <v>2878</v>
      </c>
      <c r="E153" s="0" t="s">
        <v>2879</v>
      </c>
      <c r="F153" s="0" t="s">
        <v>2496</v>
      </c>
      <c r="G153" s="0" t="s">
        <v>2880</v>
      </c>
    </row>
    <row customHeight="1" ht="11.25">
      <c r="A154" s="0" t="s">
        <v>16</v>
      </c>
      <c r="B154" s="0" t="s">
        <v>2876</v>
      </c>
      <c r="C154" s="0" t="s">
        <v>2877</v>
      </c>
      <c r="D154" s="0" t="s">
        <v>2881</v>
      </c>
      <c r="E154" s="0" t="s">
        <v>2882</v>
      </c>
      <c r="F154" s="0" t="s">
        <v>2496</v>
      </c>
      <c r="G154" s="0" t="s">
        <v>2883</v>
      </c>
    </row>
    <row customHeight="1" ht="11.25">
      <c r="A155" s="0" t="s">
        <v>16</v>
      </c>
      <c r="B155" s="0" t="s">
        <v>2876</v>
      </c>
      <c r="C155" s="0" t="s">
        <v>2877</v>
      </c>
      <c r="D155" s="0" t="s">
        <v>2876</v>
      </c>
      <c r="E155" s="0" t="s">
        <v>2877</v>
      </c>
      <c r="F155" s="0" t="s">
        <v>2491</v>
      </c>
      <c r="G155" s="0" t="s">
        <v>2884</v>
      </c>
    </row>
    <row customHeight="1" ht="11.25">
      <c r="A156" s="0" t="s">
        <v>16</v>
      </c>
      <c r="B156" s="0" t="s">
        <v>2876</v>
      </c>
      <c r="C156" s="0" t="s">
        <v>2877</v>
      </c>
      <c r="D156" s="0" t="s">
        <v>2885</v>
      </c>
      <c r="E156" s="0" t="s">
        <v>2886</v>
      </c>
      <c r="F156" s="0" t="s">
        <v>2496</v>
      </c>
      <c r="G156" s="0" t="s">
        <v>2887</v>
      </c>
    </row>
    <row customHeight="1" ht="11.25">
      <c r="A157" s="0" t="s">
        <v>16</v>
      </c>
      <c r="B157" s="0" t="s">
        <v>2888</v>
      </c>
      <c r="C157" s="0" t="s">
        <v>2889</v>
      </c>
      <c r="D157" s="0" t="s">
        <v>2890</v>
      </c>
      <c r="E157" s="0" t="s">
        <v>2891</v>
      </c>
      <c r="F157" s="0" t="s">
        <v>2496</v>
      </c>
      <c r="G157" s="0" t="s">
        <v>2892</v>
      </c>
    </row>
    <row customHeight="1" ht="11.25">
      <c r="A158" s="0" t="s">
        <v>16</v>
      </c>
      <c r="B158" s="0" t="s">
        <v>2888</v>
      </c>
      <c r="C158" s="0" t="s">
        <v>2889</v>
      </c>
      <c r="D158" s="0" t="s">
        <v>2893</v>
      </c>
      <c r="E158" s="0" t="s">
        <v>2894</v>
      </c>
      <c r="F158" s="0" t="s">
        <v>2496</v>
      </c>
      <c r="G158" s="0" t="s">
        <v>2895</v>
      </c>
    </row>
    <row customHeight="1" ht="11.25">
      <c r="A159" s="0" t="s">
        <v>16</v>
      </c>
      <c r="B159" s="0" t="s">
        <v>2888</v>
      </c>
      <c r="C159" s="0" t="s">
        <v>2889</v>
      </c>
      <c r="D159" s="0" t="s">
        <v>2896</v>
      </c>
      <c r="E159" s="0" t="s">
        <v>2897</v>
      </c>
      <c r="F159" s="0" t="s">
        <v>2496</v>
      </c>
      <c r="G159" s="0" t="s">
        <v>2898</v>
      </c>
    </row>
    <row customHeight="1" ht="11.25">
      <c r="A160" s="0" t="s">
        <v>16</v>
      </c>
      <c r="B160" s="0" t="s">
        <v>2888</v>
      </c>
      <c r="C160" s="0" t="s">
        <v>2889</v>
      </c>
      <c r="D160" s="0" t="s">
        <v>2899</v>
      </c>
      <c r="E160" s="0" t="s">
        <v>2900</v>
      </c>
      <c r="F160" s="0" t="s">
        <v>2496</v>
      </c>
      <c r="G160" s="0" t="s">
        <v>2901</v>
      </c>
    </row>
    <row customHeight="1" ht="11.25">
      <c r="A161" s="0" t="s">
        <v>16</v>
      </c>
      <c r="B161" s="0" t="s">
        <v>2888</v>
      </c>
      <c r="C161" s="0" t="s">
        <v>2889</v>
      </c>
      <c r="D161" s="0" t="s">
        <v>2902</v>
      </c>
      <c r="E161" s="0" t="s">
        <v>2903</v>
      </c>
      <c r="F161" s="0" t="s">
        <v>2496</v>
      </c>
      <c r="G161" s="0" t="s">
        <v>2904</v>
      </c>
    </row>
    <row customHeight="1" ht="11.25">
      <c r="A162" s="0" t="s">
        <v>16</v>
      </c>
      <c r="B162" s="0" t="s">
        <v>2888</v>
      </c>
      <c r="C162" s="0" t="s">
        <v>2889</v>
      </c>
      <c r="D162" s="0" t="s">
        <v>2905</v>
      </c>
      <c r="E162" s="0" t="s">
        <v>2906</v>
      </c>
      <c r="F162" s="0" t="s">
        <v>2496</v>
      </c>
      <c r="G162" s="0" t="s">
        <v>2907</v>
      </c>
    </row>
    <row customHeight="1" ht="11.25">
      <c r="A163" s="0" t="s">
        <v>16</v>
      </c>
      <c r="B163" s="0" t="s">
        <v>2888</v>
      </c>
      <c r="C163" s="0" t="s">
        <v>2889</v>
      </c>
      <c r="D163" s="0" t="s">
        <v>2908</v>
      </c>
      <c r="E163" s="0" t="s">
        <v>2909</v>
      </c>
      <c r="F163" s="0" t="s">
        <v>2496</v>
      </c>
      <c r="G163" s="0" t="s">
        <v>2910</v>
      </c>
    </row>
    <row customHeight="1" ht="11.25">
      <c r="A164" s="0" t="s">
        <v>16</v>
      </c>
      <c r="B164" s="0" t="s">
        <v>2888</v>
      </c>
      <c r="C164" s="0" t="s">
        <v>2889</v>
      </c>
      <c r="D164" s="0" t="s">
        <v>2911</v>
      </c>
      <c r="E164" s="0" t="s">
        <v>2912</v>
      </c>
      <c r="F164" s="0" t="s">
        <v>2496</v>
      </c>
      <c r="G164" s="0" t="s">
        <v>2913</v>
      </c>
    </row>
    <row customHeight="1" ht="11.25">
      <c r="A165" s="0" t="s">
        <v>16</v>
      </c>
      <c r="B165" s="0" t="s">
        <v>2888</v>
      </c>
      <c r="C165" s="0" t="s">
        <v>2889</v>
      </c>
      <c r="D165" s="0" t="s">
        <v>2914</v>
      </c>
      <c r="E165" s="0" t="s">
        <v>2915</v>
      </c>
      <c r="F165" s="0" t="s">
        <v>2496</v>
      </c>
      <c r="G165" s="0" t="s">
        <v>2916</v>
      </c>
    </row>
    <row customHeight="1" ht="11.25">
      <c r="A166" s="0" t="s">
        <v>16</v>
      </c>
      <c r="B166" s="0" t="s">
        <v>2888</v>
      </c>
      <c r="C166" s="0" t="s">
        <v>2889</v>
      </c>
      <c r="D166" s="0" t="s">
        <v>2917</v>
      </c>
      <c r="E166" s="0" t="s">
        <v>2918</v>
      </c>
      <c r="F166" s="0" t="s">
        <v>2496</v>
      </c>
      <c r="G166" s="0" t="s">
        <v>2919</v>
      </c>
    </row>
    <row customHeight="1" ht="11.25">
      <c r="A167" s="0" t="s">
        <v>16</v>
      </c>
      <c r="B167" s="0" t="s">
        <v>2888</v>
      </c>
      <c r="C167" s="0" t="s">
        <v>2889</v>
      </c>
      <c r="D167" s="0" t="s">
        <v>2920</v>
      </c>
      <c r="E167" s="0" t="s">
        <v>2921</v>
      </c>
      <c r="F167" s="0" t="s">
        <v>2496</v>
      </c>
      <c r="G167" s="0" t="s">
        <v>2922</v>
      </c>
    </row>
    <row customHeight="1" ht="11.25">
      <c r="A168" s="0" t="s">
        <v>16</v>
      </c>
      <c r="B168" s="0" t="s">
        <v>2888</v>
      </c>
      <c r="C168" s="0" t="s">
        <v>2889</v>
      </c>
      <c r="D168" s="0" t="s">
        <v>2888</v>
      </c>
      <c r="E168" s="0" t="s">
        <v>2889</v>
      </c>
      <c r="F168" s="0" t="s">
        <v>2491</v>
      </c>
      <c r="G168" s="0" t="s">
        <v>2923</v>
      </c>
    </row>
    <row customHeight="1" ht="11.25">
      <c r="A169" s="0" t="s">
        <v>16</v>
      </c>
      <c r="B169" s="0" t="s">
        <v>2888</v>
      </c>
      <c r="C169" s="0" t="s">
        <v>2889</v>
      </c>
      <c r="D169" s="0" t="s">
        <v>2924</v>
      </c>
      <c r="E169" s="0" t="s">
        <v>2925</v>
      </c>
      <c r="F169" s="0" t="s">
        <v>2494</v>
      </c>
      <c r="G169" s="0" t="s">
        <v>2926</v>
      </c>
    </row>
    <row customHeight="1" ht="11.25">
      <c r="A170" s="0" t="s">
        <v>16</v>
      </c>
      <c r="B170" s="0" t="s">
        <v>2888</v>
      </c>
      <c r="C170" s="0" t="s">
        <v>2889</v>
      </c>
      <c r="D170" s="0" t="s">
        <v>2927</v>
      </c>
      <c r="E170" s="0" t="s">
        <v>2928</v>
      </c>
      <c r="F170" s="0" t="s">
        <v>2496</v>
      </c>
      <c r="G170" s="0" t="s">
        <v>2929</v>
      </c>
    </row>
    <row customHeight="1" ht="11.25">
      <c r="A171" s="0" t="s">
        <v>16</v>
      </c>
      <c r="B171" s="0" t="s">
        <v>2930</v>
      </c>
      <c r="C171" s="0" t="s">
        <v>2931</v>
      </c>
      <c r="D171" s="0" t="s">
        <v>2932</v>
      </c>
      <c r="E171" s="0" t="s">
        <v>2933</v>
      </c>
      <c r="F171" s="0" t="s">
        <v>2496</v>
      </c>
      <c r="G171" s="0" t="s">
        <v>2934</v>
      </c>
    </row>
    <row customHeight="1" ht="11.25">
      <c r="A172" s="0" t="s">
        <v>16</v>
      </c>
      <c r="B172" s="0" t="s">
        <v>2930</v>
      </c>
      <c r="C172" s="0" t="s">
        <v>2931</v>
      </c>
      <c r="D172" s="0" t="s">
        <v>2935</v>
      </c>
      <c r="E172" s="0" t="s">
        <v>2936</v>
      </c>
      <c r="F172" s="0" t="s">
        <v>2496</v>
      </c>
      <c r="G172" s="0" t="s">
        <v>2937</v>
      </c>
    </row>
    <row customHeight="1" ht="11.25">
      <c r="A173" s="0" t="s">
        <v>16</v>
      </c>
      <c r="B173" s="0" t="s">
        <v>2930</v>
      </c>
      <c r="C173" s="0" t="s">
        <v>2931</v>
      </c>
      <c r="D173" s="0" t="s">
        <v>2523</v>
      </c>
      <c r="E173" s="0" t="s">
        <v>2938</v>
      </c>
      <c r="F173" s="0" t="s">
        <v>2496</v>
      </c>
      <c r="G173" s="0" t="s">
        <v>2939</v>
      </c>
    </row>
    <row customHeight="1" ht="11.25">
      <c r="A174" s="0" t="s">
        <v>16</v>
      </c>
      <c r="B174" s="0" t="s">
        <v>2930</v>
      </c>
      <c r="C174" s="0" t="s">
        <v>2931</v>
      </c>
      <c r="D174" s="0" t="s">
        <v>2940</v>
      </c>
      <c r="E174" s="0" t="s">
        <v>2941</v>
      </c>
      <c r="F174" s="0" t="s">
        <v>2496</v>
      </c>
      <c r="G174" s="0" t="s">
        <v>2942</v>
      </c>
    </row>
    <row customHeight="1" ht="11.25">
      <c r="A175" s="0" t="s">
        <v>16</v>
      </c>
      <c r="B175" s="0" t="s">
        <v>2930</v>
      </c>
      <c r="C175" s="0" t="s">
        <v>2931</v>
      </c>
      <c r="D175" s="0" t="s">
        <v>2943</v>
      </c>
      <c r="E175" s="0" t="s">
        <v>2944</v>
      </c>
      <c r="F175" s="0" t="s">
        <v>2496</v>
      </c>
      <c r="G175" s="0" t="s">
        <v>2945</v>
      </c>
    </row>
    <row customHeight="1" ht="11.25">
      <c r="A176" s="0" t="s">
        <v>16</v>
      </c>
      <c r="B176" s="0" t="s">
        <v>2930</v>
      </c>
      <c r="C176" s="0" t="s">
        <v>2931</v>
      </c>
      <c r="D176" s="0" t="s">
        <v>2946</v>
      </c>
      <c r="E176" s="0" t="s">
        <v>2947</v>
      </c>
      <c r="F176" s="0" t="s">
        <v>2496</v>
      </c>
      <c r="G176" s="0" t="s">
        <v>2948</v>
      </c>
    </row>
    <row customHeight="1" ht="11.25">
      <c r="A177" s="0" t="s">
        <v>16</v>
      </c>
      <c r="B177" s="0" t="s">
        <v>2930</v>
      </c>
      <c r="C177" s="0" t="s">
        <v>2931</v>
      </c>
      <c r="D177" s="0" t="s">
        <v>2949</v>
      </c>
      <c r="E177" s="0" t="s">
        <v>2950</v>
      </c>
      <c r="F177" s="0" t="s">
        <v>2496</v>
      </c>
      <c r="G177" s="0" t="s">
        <v>2951</v>
      </c>
    </row>
    <row customHeight="1" ht="11.25">
      <c r="A178" s="0" t="s">
        <v>16</v>
      </c>
      <c r="B178" s="0" t="s">
        <v>2930</v>
      </c>
      <c r="C178" s="0" t="s">
        <v>2931</v>
      </c>
      <c r="D178" s="0" t="s">
        <v>2952</v>
      </c>
      <c r="E178" s="0" t="s">
        <v>2953</v>
      </c>
      <c r="F178" s="0" t="s">
        <v>2496</v>
      </c>
      <c r="G178" s="0" t="s">
        <v>2954</v>
      </c>
    </row>
    <row customHeight="1" ht="11.25">
      <c r="A179" s="0" t="s">
        <v>16</v>
      </c>
      <c r="B179" s="0" t="s">
        <v>2930</v>
      </c>
      <c r="C179" s="0" t="s">
        <v>2931</v>
      </c>
      <c r="D179" s="0" t="s">
        <v>2955</v>
      </c>
      <c r="E179" s="0" t="s">
        <v>2956</v>
      </c>
      <c r="F179" s="0" t="s">
        <v>2496</v>
      </c>
      <c r="G179" s="0" t="s">
        <v>2957</v>
      </c>
    </row>
    <row customHeight="1" ht="11.25">
      <c r="A180" s="0" t="s">
        <v>16</v>
      </c>
      <c r="B180" s="0" t="s">
        <v>2930</v>
      </c>
      <c r="C180" s="0" t="s">
        <v>2931</v>
      </c>
      <c r="D180" s="0" t="s">
        <v>2930</v>
      </c>
      <c r="E180" s="0" t="s">
        <v>2931</v>
      </c>
      <c r="F180" s="0" t="s">
        <v>2491</v>
      </c>
      <c r="G180" s="0" t="s">
        <v>2958</v>
      </c>
    </row>
    <row customHeight="1" ht="11.25">
      <c r="A181" s="0" t="s">
        <v>16</v>
      </c>
      <c r="B181" s="0" t="s">
        <v>2930</v>
      </c>
      <c r="C181" s="0" t="s">
        <v>2931</v>
      </c>
      <c r="D181" s="0" t="s">
        <v>2959</v>
      </c>
      <c r="E181" s="0" t="s">
        <v>2960</v>
      </c>
      <c r="F181" s="0" t="s">
        <v>2494</v>
      </c>
      <c r="G181" s="0" t="s">
        <v>2961</v>
      </c>
    </row>
    <row customHeight="1" ht="11.25">
      <c r="A182" s="0" t="s">
        <v>16</v>
      </c>
      <c r="B182" s="0" t="s">
        <v>2962</v>
      </c>
      <c r="C182" s="0" t="s">
        <v>2963</v>
      </c>
      <c r="D182" s="0" t="s">
        <v>2964</v>
      </c>
      <c r="E182" s="0" t="s">
        <v>2965</v>
      </c>
      <c r="F182" s="0" t="s">
        <v>2496</v>
      </c>
      <c r="G182" s="0" t="s">
        <v>2966</v>
      </c>
    </row>
    <row customHeight="1" ht="11.25">
      <c r="A183" s="0" t="s">
        <v>16</v>
      </c>
      <c r="B183" s="0" t="s">
        <v>2962</v>
      </c>
      <c r="C183" s="0" t="s">
        <v>2963</v>
      </c>
      <c r="D183" s="0" t="s">
        <v>2967</v>
      </c>
      <c r="E183" s="0" t="s">
        <v>2968</v>
      </c>
      <c r="F183" s="0" t="s">
        <v>2496</v>
      </c>
      <c r="G183" s="0" t="s">
        <v>2969</v>
      </c>
    </row>
    <row customHeight="1" ht="11.25">
      <c r="A184" s="0" t="s">
        <v>16</v>
      </c>
      <c r="B184" s="0" t="s">
        <v>2962</v>
      </c>
      <c r="C184" s="0" t="s">
        <v>2963</v>
      </c>
      <c r="D184" s="0" t="s">
        <v>2970</v>
      </c>
      <c r="E184" s="0" t="s">
        <v>2971</v>
      </c>
      <c r="F184" s="0" t="s">
        <v>2496</v>
      </c>
      <c r="G184" s="0" t="s">
        <v>2972</v>
      </c>
    </row>
    <row customHeight="1" ht="11.25">
      <c r="A185" s="0" t="s">
        <v>16</v>
      </c>
      <c r="B185" s="0" t="s">
        <v>2962</v>
      </c>
      <c r="C185" s="0" t="s">
        <v>2963</v>
      </c>
      <c r="D185" s="0" t="s">
        <v>2973</v>
      </c>
      <c r="E185" s="0" t="s">
        <v>2974</v>
      </c>
      <c r="F185" s="0" t="s">
        <v>2496</v>
      </c>
      <c r="G185" s="0" t="s">
        <v>2975</v>
      </c>
    </row>
    <row customHeight="1" ht="11.25">
      <c r="A186" s="0" t="s">
        <v>16</v>
      </c>
      <c r="B186" s="0" t="s">
        <v>2962</v>
      </c>
      <c r="C186" s="0" t="s">
        <v>2963</v>
      </c>
      <c r="D186" s="0" t="s">
        <v>2976</v>
      </c>
      <c r="E186" s="0" t="s">
        <v>2977</v>
      </c>
      <c r="F186" s="0" t="s">
        <v>2496</v>
      </c>
      <c r="G186" s="0" t="s">
        <v>2978</v>
      </c>
    </row>
    <row customHeight="1" ht="11.25">
      <c r="A187" s="0" t="s">
        <v>16</v>
      </c>
      <c r="B187" s="0" t="s">
        <v>2962</v>
      </c>
      <c r="C187" s="0" t="s">
        <v>2963</v>
      </c>
      <c r="D187" s="0" t="s">
        <v>2979</v>
      </c>
      <c r="E187" s="0" t="s">
        <v>2980</v>
      </c>
      <c r="F187" s="0" t="s">
        <v>2496</v>
      </c>
      <c r="G187" s="0" t="s">
        <v>2981</v>
      </c>
    </row>
    <row customHeight="1" ht="11.25">
      <c r="A188" s="0" t="s">
        <v>16</v>
      </c>
      <c r="B188" s="0" t="s">
        <v>2962</v>
      </c>
      <c r="C188" s="0" t="s">
        <v>2963</v>
      </c>
      <c r="D188" s="0" t="s">
        <v>2982</v>
      </c>
      <c r="E188" s="0" t="s">
        <v>2983</v>
      </c>
      <c r="F188" s="0" t="s">
        <v>2496</v>
      </c>
      <c r="G188" s="0" t="s">
        <v>2984</v>
      </c>
    </row>
    <row customHeight="1" ht="11.25">
      <c r="A189" s="0" t="s">
        <v>16</v>
      </c>
      <c r="B189" s="0" t="s">
        <v>2962</v>
      </c>
      <c r="C189" s="0" t="s">
        <v>2963</v>
      </c>
      <c r="D189" s="0" t="s">
        <v>2985</v>
      </c>
      <c r="E189" s="0" t="s">
        <v>2986</v>
      </c>
      <c r="F189" s="0" t="s">
        <v>2496</v>
      </c>
      <c r="G189" s="0" t="s">
        <v>2987</v>
      </c>
    </row>
    <row customHeight="1" ht="11.25">
      <c r="A190" s="0" t="s">
        <v>16</v>
      </c>
      <c r="B190" s="0" t="s">
        <v>2962</v>
      </c>
      <c r="C190" s="0" t="s">
        <v>2963</v>
      </c>
      <c r="D190" s="0" t="s">
        <v>2988</v>
      </c>
      <c r="E190" s="0" t="s">
        <v>2989</v>
      </c>
      <c r="F190" s="0" t="s">
        <v>2496</v>
      </c>
      <c r="G190" s="0" t="s">
        <v>2990</v>
      </c>
    </row>
    <row customHeight="1" ht="11.25">
      <c r="A191" s="0" t="s">
        <v>16</v>
      </c>
      <c r="B191" s="0" t="s">
        <v>2962</v>
      </c>
      <c r="C191" s="0" t="s">
        <v>2963</v>
      </c>
      <c r="D191" s="0" t="s">
        <v>2962</v>
      </c>
      <c r="E191" s="0" t="s">
        <v>2963</v>
      </c>
      <c r="F191" s="0" t="s">
        <v>2491</v>
      </c>
      <c r="G191" s="0" t="s">
        <v>2991</v>
      </c>
    </row>
    <row customHeight="1" ht="11.25">
      <c r="A192" s="0" t="s">
        <v>16</v>
      </c>
      <c r="B192" s="0" t="s">
        <v>2962</v>
      </c>
      <c r="C192" s="0" t="s">
        <v>2963</v>
      </c>
      <c r="D192" s="0" t="s">
        <v>2992</v>
      </c>
      <c r="E192" s="0" t="s">
        <v>2993</v>
      </c>
      <c r="F192" s="0" t="s">
        <v>2496</v>
      </c>
      <c r="G192" s="0" t="s">
        <v>2994</v>
      </c>
    </row>
    <row customHeight="1" ht="11.25">
      <c r="A193" s="0" t="s">
        <v>16</v>
      </c>
      <c r="B193" s="0" t="s">
        <v>2962</v>
      </c>
      <c r="C193" s="0" t="s">
        <v>2963</v>
      </c>
      <c r="D193" s="0" t="s">
        <v>2995</v>
      </c>
      <c r="E193" s="0" t="s">
        <v>2996</v>
      </c>
      <c r="F193" s="0" t="s">
        <v>2496</v>
      </c>
      <c r="G193" s="0" t="s">
        <v>2997</v>
      </c>
    </row>
    <row customHeight="1" ht="11.25">
      <c r="A194" s="0" t="s">
        <v>16</v>
      </c>
      <c r="B194" s="0" t="s">
        <v>2998</v>
      </c>
      <c r="C194" s="0" t="s">
        <v>2999</v>
      </c>
      <c r="D194" s="0" t="s">
        <v>3000</v>
      </c>
      <c r="E194" s="0" t="s">
        <v>3001</v>
      </c>
      <c r="F194" s="0" t="s">
        <v>2496</v>
      </c>
      <c r="G194" s="0" t="s">
        <v>3002</v>
      </c>
    </row>
    <row customHeight="1" ht="11.25">
      <c r="A195" s="0" t="s">
        <v>16</v>
      </c>
      <c r="B195" s="0" t="s">
        <v>2998</v>
      </c>
      <c r="C195" s="0" t="s">
        <v>2999</v>
      </c>
      <c r="D195" s="0" t="s">
        <v>3003</v>
      </c>
      <c r="E195" s="0" t="s">
        <v>3004</v>
      </c>
      <c r="F195" s="0" t="s">
        <v>2496</v>
      </c>
      <c r="G195" s="0" t="s">
        <v>3005</v>
      </c>
    </row>
    <row customHeight="1" ht="11.25">
      <c r="A196" s="0" t="s">
        <v>16</v>
      </c>
      <c r="B196" s="0" t="s">
        <v>2998</v>
      </c>
      <c r="C196" s="0" t="s">
        <v>2999</v>
      </c>
      <c r="D196" s="0" t="s">
        <v>3006</v>
      </c>
      <c r="E196" s="0" t="s">
        <v>3007</v>
      </c>
      <c r="F196" s="0" t="s">
        <v>2496</v>
      </c>
      <c r="G196" s="0" t="s">
        <v>3008</v>
      </c>
    </row>
    <row customHeight="1" ht="11.25">
      <c r="A197" s="0" t="s">
        <v>16</v>
      </c>
      <c r="B197" s="0" t="s">
        <v>2998</v>
      </c>
      <c r="C197" s="0" t="s">
        <v>2999</v>
      </c>
      <c r="D197" s="0" t="s">
        <v>3009</v>
      </c>
      <c r="E197" s="0" t="s">
        <v>3010</v>
      </c>
      <c r="F197" s="0" t="s">
        <v>2496</v>
      </c>
      <c r="G197" s="0" t="s">
        <v>3011</v>
      </c>
    </row>
    <row customHeight="1" ht="11.25">
      <c r="A198" s="0" t="s">
        <v>16</v>
      </c>
      <c r="B198" s="0" t="s">
        <v>2998</v>
      </c>
      <c r="C198" s="0" t="s">
        <v>2999</v>
      </c>
      <c r="D198" s="0" t="s">
        <v>3012</v>
      </c>
      <c r="E198" s="0" t="s">
        <v>3013</v>
      </c>
      <c r="F198" s="0" t="s">
        <v>2496</v>
      </c>
      <c r="G198" s="0" t="s">
        <v>3014</v>
      </c>
    </row>
    <row customHeight="1" ht="11.25">
      <c r="A199" s="0" t="s">
        <v>16</v>
      </c>
      <c r="B199" s="0" t="s">
        <v>2998</v>
      </c>
      <c r="C199" s="0" t="s">
        <v>2999</v>
      </c>
      <c r="D199" s="0" t="s">
        <v>3015</v>
      </c>
      <c r="E199" s="0" t="s">
        <v>3016</v>
      </c>
      <c r="F199" s="0" t="s">
        <v>2496</v>
      </c>
      <c r="G199" s="0" t="s">
        <v>3017</v>
      </c>
    </row>
    <row customHeight="1" ht="11.25">
      <c r="A200" s="0" t="s">
        <v>16</v>
      </c>
      <c r="B200" s="0" t="s">
        <v>2998</v>
      </c>
      <c r="C200" s="0" t="s">
        <v>2999</v>
      </c>
      <c r="D200" s="0" t="s">
        <v>3018</v>
      </c>
      <c r="E200" s="0" t="s">
        <v>3019</v>
      </c>
      <c r="F200" s="0" t="s">
        <v>2496</v>
      </c>
      <c r="G200" s="0" t="s">
        <v>3020</v>
      </c>
    </row>
    <row customHeight="1" ht="11.25">
      <c r="A201" s="0" t="s">
        <v>16</v>
      </c>
      <c r="B201" s="0" t="s">
        <v>2998</v>
      </c>
      <c r="C201" s="0" t="s">
        <v>2999</v>
      </c>
      <c r="D201" s="0" t="s">
        <v>3021</v>
      </c>
      <c r="E201" s="0" t="s">
        <v>3022</v>
      </c>
      <c r="F201" s="0" t="s">
        <v>2496</v>
      </c>
      <c r="G201" s="0" t="s">
        <v>3023</v>
      </c>
    </row>
    <row customHeight="1" ht="11.25">
      <c r="A202" s="0" t="s">
        <v>16</v>
      </c>
      <c r="B202" s="0" t="s">
        <v>2998</v>
      </c>
      <c r="C202" s="0" t="s">
        <v>2999</v>
      </c>
      <c r="D202" s="0" t="s">
        <v>3024</v>
      </c>
      <c r="E202" s="0" t="s">
        <v>3025</v>
      </c>
      <c r="F202" s="0" t="s">
        <v>2496</v>
      </c>
      <c r="G202" s="0" t="s">
        <v>3026</v>
      </c>
    </row>
    <row customHeight="1" ht="11.25">
      <c r="A203" s="0" t="s">
        <v>16</v>
      </c>
      <c r="B203" s="0" t="s">
        <v>2998</v>
      </c>
      <c r="C203" s="0" t="s">
        <v>2999</v>
      </c>
      <c r="D203" s="0" t="s">
        <v>3027</v>
      </c>
      <c r="E203" s="0" t="s">
        <v>3028</v>
      </c>
      <c r="F203" s="0" t="s">
        <v>2496</v>
      </c>
      <c r="G203" s="0" t="s">
        <v>3029</v>
      </c>
    </row>
    <row customHeight="1" ht="11.25">
      <c r="A204" s="0" t="s">
        <v>16</v>
      </c>
      <c r="B204" s="0" t="s">
        <v>2998</v>
      </c>
      <c r="C204" s="0" t="s">
        <v>2999</v>
      </c>
      <c r="D204" s="0" t="s">
        <v>3030</v>
      </c>
      <c r="E204" s="0" t="s">
        <v>3031</v>
      </c>
      <c r="F204" s="0" t="s">
        <v>2496</v>
      </c>
      <c r="G204" s="0" t="s">
        <v>3032</v>
      </c>
    </row>
    <row customHeight="1" ht="11.25">
      <c r="A205" s="0" t="s">
        <v>16</v>
      </c>
      <c r="B205" s="0" t="s">
        <v>2998</v>
      </c>
      <c r="C205" s="0" t="s">
        <v>2999</v>
      </c>
      <c r="D205" s="0" t="s">
        <v>3033</v>
      </c>
      <c r="E205" s="0" t="s">
        <v>3034</v>
      </c>
      <c r="F205" s="0" t="s">
        <v>2496</v>
      </c>
      <c r="G205" s="0" t="s">
        <v>3035</v>
      </c>
    </row>
    <row customHeight="1" ht="11.25">
      <c r="A206" s="0" t="s">
        <v>16</v>
      </c>
      <c r="B206" s="0" t="s">
        <v>2998</v>
      </c>
      <c r="C206" s="0" t="s">
        <v>2999</v>
      </c>
      <c r="D206" s="0" t="s">
        <v>3036</v>
      </c>
      <c r="E206" s="0" t="s">
        <v>3037</v>
      </c>
      <c r="F206" s="0" t="s">
        <v>2496</v>
      </c>
      <c r="G206" s="0" t="s">
        <v>3038</v>
      </c>
    </row>
    <row customHeight="1" ht="11.25">
      <c r="A207" s="0" t="s">
        <v>16</v>
      </c>
      <c r="B207" s="0" t="s">
        <v>2998</v>
      </c>
      <c r="C207" s="0" t="s">
        <v>2999</v>
      </c>
      <c r="D207" s="0" t="s">
        <v>3039</v>
      </c>
      <c r="E207" s="0" t="s">
        <v>3040</v>
      </c>
      <c r="F207" s="0" t="s">
        <v>2496</v>
      </c>
      <c r="G207" s="0" t="s">
        <v>3041</v>
      </c>
    </row>
    <row customHeight="1" ht="11.25">
      <c r="A208" s="0" t="s">
        <v>16</v>
      </c>
      <c r="B208" s="0" t="s">
        <v>2998</v>
      </c>
      <c r="C208" s="0" t="s">
        <v>2999</v>
      </c>
      <c r="D208" s="0" t="s">
        <v>3042</v>
      </c>
      <c r="E208" s="0" t="s">
        <v>3043</v>
      </c>
      <c r="F208" s="0" t="s">
        <v>2496</v>
      </c>
      <c r="G208" s="0" t="s">
        <v>3044</v>
      </c>
    </row>
    <row customHeight="1" ht="11.25">
      <c r="A209" s="0" t="s">
        <v>16</v>
      </c>
      <c r="B209" s="0" t="s">
        <v>2998</v>
      </c>
      <c r="C209" s="0" t="s">
        <v>2999</v>
      </c>
      <c r="D209" s="0" t="s">
        <v>3045</v>
      </c>
      <c r="E209" s="0" t="s">
        <v>3046</v>
      </c>
      <c r="F209" s="0" t="s">
        <v>2496</v>
      </c>
      <c r="G209" s="0" t="s">
        <v>3047</v>
      </c>
    </row>
    <row customHeight="1" ht="11.25">
      <c r="A210" s="0" t="s">
        <v>16</v>
      </c>
      <c r="B210" s="0" t="s">
        <v>2998</v>
      </c>
      <c r="C210" s="0" t="s">
        <v>2999</v>
      </c>
      <c r="D210" s="0" t="s">
        <v>3048</v>
      </c>
      <c r="E210" s="0" t="s">
        <v>3049</v>
      </c>
      <c r="F210" s="0" t="s">
        <v>2496</v>
      </c>
      <c r="G210" s="0" t="s">
        <v>3050</v>
      </c>
    </row>
    <row customHeight="1" ht="11.25">
      <c r="A211" s="0" t="s">
        <v>16</v>
      </c>
      <c r="B211" s="0" t="s">
        <v>2998</v>
      </c>
      <c r="C211" s="0" t="s">
        <v>2999</v>
      </c>
      <c r="D211" s="0" t="s">
        <v>2998</v>
      </c>
      <c r="E211" s="0" t="s">
        <v>2999</v>
      </c>
      <c r="F211" s="0" t="s">
        <v>2491</v>
      </c>
      <c r="G211" s="0" t="s">
        <v>3051</v>
      </c>
    </row>
    <row customHeight="1" ht="11.25">
      <c r="A212" s="0" t="s">
        <v>16</v>
      </c>
      <c r="B212" s="0" t="s">
        <v>2998</v>
      </c>
      <c r="C212" s="0" t="s">
        <v>2999</v>
      </c>
      <c r="D212" s="0" t="s">
        <v>3052</v>
      </c>
      <c r="E212" s="0" t="s">
        <v>3053</v>
      </c>
      <c r="F212" s="0" t="s">
        <v>2496</v>
      </c>
      <c r="G212" s="0" t="s">
        <v>3054</v>
      </c>
    </row>
    <row customHeight="1" ht="11.25">
      <c r="A213" s="0" t="s">
        <v>16</v>
      </c>
      <c r="B213" s="0" t="s">
        <v>2998</v>
      </c>
      <c r="C213" s="0" t="s">
        <v>2999</v>
      </c>
      <c r="D213" s="0" t="s">
        <v>3055</v>
      </c>
      <c r="E213" s="0" t="s">
        <v>3056</v>
      </c>
      <c r="F213" s="0" t="s">
        <v>2496</v>
      </c>
      <c r="G213" s="0" t="s">
        <v>3057</v>
      </c>
    </row>
    <row customHeight="1" ht="11.25">
      <c r="A214" s="0" t="s">
        <v>16</v>
      </c>
      <c r="B214" s="0" t="s">
        <v>3058</v>
      </c>
      <c r="C214" s="0" t="s">
        <v>3059</v>
      </c>
      <c r="D214" s="0" t="s">
        <v>3060</v>
      </c>
      <c r="E214" s="0" t="s">
        <v>3061</v>
      </c>
      <c r="F214" s="0" t="s">
        <v>2496</v>
      </c>
      <c r="G214" s="0" t="s">
        <v>3062</v>
      </c>
    </row>
    <row customHeight="1" ht="11.25">
      <c r="A215" s="0" t="s">
        <v>16</v>
      </c>
      <c r="B215" s="0" t="s">
        <v>3058</v>
      </c>
      <c r="C215" s="0" t="s">
        <v>3059</v>
      </c>
      <c r="D215" s="0" t="s">
        <v>3063</v>
      </c>
      <c r="E215" s="0" t="s">
        <v>3064</v>
      </c>
      <c r="F215" s="0" t="s">
        <v>2496</v>
      </c>
      <c r="G215" s="0" t="s">
        <v>3065</v>
      </c>
    </row>
    <row customHeight="1" ht="11.25">
      <c r="A216" s="0" t="s">
        <v>16</v>
      </c>
      <c r="B216" s="0" t="s">
        <v>3058</v>
      </c>
      <c r="C216" s="0" t="s">
        <v>3059</v>
      </c>
      <c r="D216" s="0" t="s">
        <v>3066</v>
      </c>
      <c r="E216" s="0" t="s">
        <v>3067</v>
      </c>
      <c r="F216" s="0" t="s">
        <v>2496</v>
      </c>
      <c r="G216" s="0" t="s">
        <v>3068</v>
      </c>
    </row>
    <row customHeight="1" ht="11.25">
      <c r="A217" s="0" t="s">
        <v>16</v>
      </c>
      <c r="B217" s="0" t="s">
        <v>3058</v>
      </c>
      <c r="C217" s="0" t="s">
        <v>3059</v>
      </c>
      <c r="D217" s="0" t="s">
        <v>3069</v>
      </c>
      <c r="E217" s="0" t="s">
        <v>3070</v>
      </c>
      <c r="F217" s="0" t="s">
        <v>2496</v>
      </c>
      <c r="G217" s="0" t="s">
        <v>3071</v>
      </c>
    </row>
    <row customHeight="1" ht="11.25">
      <c r="A218" s="0" t="s">
        <v>16</v>
      </c>
      <c r="B218" s="0" t="s">
        <v>3058</v>
      </c>
      <c r="C218" s="0" t="s">
        <v>3059</v>
      </c>
      <c r="D218" s="0" t="s">
        <v>3072</v>
      </c>
      <c r="E218" s="0" t="s">
        <v>3073</v>
      </c>
      <c r="F218" s="0" t="s">
        <v>2496</v>
      </c>
      <c r="G218" s="0" t="s">
        <v>3074</v>
      </c>
    </row>
    <row customHeight="1" ht="11.25">
      <c r="A219" s="0" t="s">
        <v>16</v>
      </c>
      <c r="B219" s="0" t="s">
        <v>3058</v>
      </c>
      <c r="C219" s="0" t="s">
        <v>3059</v>
      </c>
      <c r="D219" s="0" t="s">
        <v>3075</v>
      </c>
      <c r="E219" s="0" t="s">
        <v>3076</v>
      </c>
      <c r="F219" s="0" t="s">
        <v>2496</v>
      </c>
      <c r="G219" s="0" t="s">
        <v>3077</v>
      </c>
    </row>
    <row customHeight="1" ht="11.25">
      <c r="A220" s="0" t="s">
        <v>16</v>
      </c>
      <c r="B220" s="0" t="s">
        <v>3058</v>
      </c>
      <c r="C220" s="0" t="s">
        <v>3059</v>
      </c>
      <c r="D220" s="0" t="s">
        <v>3078</v>
      </c>
      <c r="E220" s="0" t="s">
        <v>3079</v>
      </c>
      <c r="F220" s="0" t="s">
        <v>2496</v>
      </c>
      <c r="G220" s="0" t="s">
        <v>3080</v>
      </c>
    </row>
    <row customHeight="1" ht="11.25">
      <c r="A221" s="0" t="s">
        <v>16</v>
      </c>
      <c r="B221" s="0" t="s">
        <v>3058</v>
      </c>
      <c r="C221" s="0" t="s">
        <v>3059</v>
      </c>
      <c r="D221" s="0" t="s">
        <v>3081</v>
      </c>
      <c r="E221" s="0" t="s">
        <v>3082</v>
      </c>
      <c r="F221" s="0" t="s">
        <v>2496</v>
      </c>
      <c r="G221" s="0" t="s">
        <v>3083</v>
      </c>
    </row>
    <row customHeight="1" ht="11.25">
      <c r="A222" s="0" t="s">
        <v>16</v>
      </c>
      <c r="B222" s="0" t="s">
        <v>3058</v>
      </c>
      <c r="C222" s="0" t="s">
        <v>3059</v>
      </c>
      <c r="D222" s="0" t="s">
        <v>3084</v>
      </c>
      <c r="E222" s="0" t="s">
        <v>3085</v>
      </c>
      <c r="F222" s="0" t="s">
        <v>2496</v>
      </c>
      <c r="G222" s="0" t="s">
        <v>3086</v>
      </c>
    </row>
    <row customHeight="1" ht="11.25">
      <c r="A223" s="0" t="s">
        <v>16</v>
      </c>
      <c r="B223" s="0" t="s">
        <v>3058</v>
      </c>
      <c r="C223" s="0" t="s">
        <v>3059</v>
      </c>
      <c r="D223" s="0" t="s">
        <v>3087</v>
      </c>
      <c r="E223" s="0" t="s">
        <v>3088</v>
      </c>
      <c r="F223" s="0" t="s">
        <v>2496</v>
      </c>
      <c r="G223" s="0" t="s">
        <v>3089</v>
      </c>
    </row>
    <row customHeight="1" ht="11.25">
      <c r="A224" s="0" t="s">
        <v>16</v>
      </c>
      <c r="B224" s="0" t="s">
        <v>3058</v>
      </c>
      <c r="C224" s="0" t="s">
        <v>3059</v>
      </c>
      <c r="D224" s="0" t="s">
        <v>3090</v>
      </c>
      <c r="E224" s="0" t="s">
        <v>3091</v>
      </c>
      <c r="F224" s="0" t="s">
        <v>2496</v>
      </c>
      <c r="G224" s="0" t="s">
        <v>3092</v>
      </c>
    </row>
    <row customHeight="1" ht="11.25">
      <c r="A225" s="0" t="s">
        <v>16</v>
      </c>
      <c r="B225" s="0" t="s">
        <v>3058</v>
      </c>
      <c r="C225" s="0" t="s">
        <v>3059</v>
      </c>
      <c r="D225" s="0" t="s">
        <v>3093</v>
      </c>
      <c r="E225" s="0" t="s">
        <v>3094</v>
      </c>
      <c r="F225" s="0" t="s">
        <v>2496</v>
      </c>
      <c r="G225" s="0" t="s">
        <v>3095</v>
      </c>
    </row>
    <row customHeight="1" ht="11.25">
      <c r="A226" s="0" t="s">
        <v>16</v>
      </c>
      <c r="B226" s="0" t="s">
        <v>3058</v>
      </c>
      <c r="C226" s="0" t="s">
        <v>3059</v>
      </c>
      <c r="D226" s="0" t="s">
        <v>3096</v>
      </c>
      <c r="E226" s="0" t="s">
        <v>3097</v>
      </c>
      <c r="F226" s="0" t="s">
        <v>2496</v>
      </c>
      <c r="G226" s="0" t="s">
        <v>3098</v>
      </c>
    </row>
    <row customHeight="1" ht="11.25">
      <c r="A227" s="0" t="s">
        <v>16</v>
      </c>
      <c r="B227" s="0" t="s">
        <v>3058</v>
      </c>
      <c r="C227" s="0" t="s">
        <v>3059</v>
      </c>
      <c r="D227" s="0" t="s">
        <v>3099</v>
      </c>
      <c r="E227" s="0" t="s">
        <v>3100</v>
      </c>
      <c r="F227" s="0" t="s">
        <v>2496</v>
      </c>
      <c r="G227" s="0" t="s">
        <v>3101</v>
      </c>
    </row>
    <row customHeight="1" ht="11.25">
      <c r="A228" s="0" t="s">
        <v>16</v>
      </c>
      <c r="B228" s="0" t="s">
        <v>3058</v>
      </c>
      <c r="C228" s="0" t="s">
        <v>3059</v>
      </c>
      <c r="D228" s="0" t="s">
        <v>3102</v>
      </c>
      <c r="E228" s="0" t="s">
        <v>3103</v>
      </c>
      <c r="F228" s="0" t="s">
        <v>2496</v>
      </c>
      <c r="G228" s="0" t="s">
        <v>3104</v>
      </c>
    </row>
    <row customHeight="1" ht="11.25">
      <c r="A229" s="0" t="s">
        <v>16</v>
      </c>
      <c r="B229" s="0" t="s">
        <v>3058</v>
      </c>
      <c r="C229" s="0" t="s">
        <v>3059</v>
      </c>
      <c r="D229" s="0" t="s">
        <v>3105</v>
      </c>
      <c r="E229" s="0" t="s">
        <v>3106</v>
      </c>
      <c r="F229" s="0" t="s">
        <v>2496</v>
      </c>
      <c r="G229" s="0" t="s">
        <v>3107</v>
      </c>
    </row>
    <row customHeight="1" ht="11.25">
      <c r="A230" s="0" t="s">
        <v>16</v>
      </c>
      <c r="B230" s="0" t="s">
        <v>3058</v>
      </c>
      <c r="C230" s="0" t="s">
        <v>3059</v>
      </c>
      <c r="D230" s="0" t="s">
        <v>3108</v>
      </c>
      <c r="E230" s="0" t="s">
        <v>3109</v>
      </c>
      <c r="F230" s="0" t="s">
        <v>2496</v>
      </c>
      <c r="G230" s="0" t="s">
        <v>3110</v>
      </c>
    </row>
    <row customHeight="1" ht="11.25">
      <c r="A231" s="0" t="s">
        <v>16</v>
      </c>
      <c r="B231" s="0" t="s">
        <v>3058</v>
      </c>
      <c r="C231" s="0" t="s">
        <v>3059</v>
      </c>
      <c r="D231" s="0" t="s">
        <v>3111</v>
      </c>
      <c r="E231" s="0" t="s">
        <v>3112</v>
      </c>
      <c r="F231" s="0" t="s">
        <v>2496</v>
      </c>
      <c r="G231" s="0" t="s">
        <v>3113</v>
      </c>
    </row>
    <row customHeight="1" ht="11.25">
      <c r="A232" s="0" t="s">
        <v>16</v>
      </c>
      <c r="B232" s="0" t="s">
        <v>3058</v>
      </c>
      <c r="C232" s="0" t="s">
        <v>3059</v>
      </c>
      <c r="D232" s="0" t="s">
        <v>3058</v>
      </c>
      <c r="E232" s="0" t="s">
        <v>3059</v>
      </c>
      <c r="F232" s="0" t="s">
        <v>2491</v>
      </c>
      <c r="G232" s="0" t="s">
        <v>3114</v>
      </c>
    </row>
    <row customHeight="1" ht="11.25">
      <c r="A233" s="0" t="s">
        <v>16</v>
      </c>
      <c r="B233" s="0" t="s">
        <v>3058</v>
      </c>
      <c r="C233" s="0" t="s">
        <v>3059</v>
      </c>
      <c r="D233" s="0" t="s">
        <v>3115</v>
      </c>
      <c r="E233" s="0" t="s">
        <v>3116</v>
      </c>
      <c r="F233" s="0" t="s">
        <v>2496</v>
      </c>
      <c r="G233" s="0" t="s">
        <v>3117</v>
      </c>
    </row>
    <row customHeight="1" ht="11.25">
      <c r="A234" s="0" t="s">
        <v>16</v>
      </c>
      <c r="B234" s="0" t="s">
        <v>3118</v>
      </c>
      <c r="C234" s="0" t="s">
        <v>3119</v>
      </c>
      <c r="D234" s="0" t="s">
        <v>3118</v>
      </c>
      <c r="E234" s="0" t="s">
        <v>3119</v>
      </c>
      <c r="F234" s="0" t="s">
        <v>3120</v>
      </c>
      <c r="G234" s="0" t="s">
        <v>3121</v>
      </c>
    </row>
    <row customHeight="1" ht="11.25">
      <c r="A235" s="0" t="s">
        <v>16</v>
      </c>
      <c r="B235" s="0" t="s">
        <v>3122</v>
      </c>
      <c r="C235" s="0" t="s">
        <v>3123</v>
      </c>
      <c r="D235" s="0" t="s">
        <v>3122</v>
      </c>
      <c r="E235" s="0" t="s">
        <v>3123</v>
      </c>
      <c r="F235" s="0" t="s">
        <v>3120</v>
      </c>
      <c r="G235" s="0" t="s">
        <v>3124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B772A-EDBD-08A2-A7DC-D5CD27F0F6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7" width="9.140625"/>
    <col min="2" max="2" style="4657" width="84.28125" customWidth="1"/>
    <col min="3" max="3" style="4657" width="9.140625"/>
  </cols>
  <sheetData>
    <row customHeight="1" ht="11.25">
      <c r="A1" s="891" t="s">
        <v>3146</v>
      </c>
      <c r="B1" s="891" t="s">
        <v>3147</v>
      </c>
      <c r="C1" s="891" t="s">
        <v>1176</v>
      </c>
    </row>
    <row customHeight="1" ht="11.25">
      <c r="A2" s="891">
        <v>4189678</v>
      </c>
      <c r="B2" s="891" t="s">
        <v>3148</v>
      </c>
      <c r="C2" s="891" t="s">
        <v>3149</v>
      </c>
    </row>
    <row customHeight="1" ht="11.25">
      <c r="A3" s="891">
        <v>4190415</v>
      </c>
      <c r="B3" s="891" t="s">
        <v>3150</v>
      </c>
      <c r="C3" s="891" t="s">
        <v>3149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F2216-EDF8-E9BB-8E89-A52E536FE3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1" width="38.421875" customWidth="1"/>
    <col min="2" max="5" style="5281" width="9.140625"/>
  </cols>
  <sheetData>
    <row customHeight="1" ht="15">
      <c r="A1" s="219" t="s">
        <v>3151</v>
      </c>
      <c r="B1" s="219" t="s">
        <v>3152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F7C0A-C89E-CFE5-7C09-9B102F11F2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3153</v>
      </c>
      <c r="B1" s="0" t="b">
        <v>1</v>
      </c>
    </row>
    <row customHeight="1" ht="11.25">
      <c r="A2" s="0" t="s">
        <v>3154</v>
      </c>
      <c r="B2" s="0" t="b">
        <v>0</v>
      </c>
    </row>
    <row customHeight="1" ht="11.25">
      <c r="A3" s="0" t="s">
        <v>3155</v>
      </c>
      <c r="B3" s="0" t="b">
        <v>0</v>
      </c>
    </row>
    <row customHeight="1" ht="11.25">
      <c r="A4" s="0" t="s">
        <v>3156</v>
      </c>
      <c r="B4" s="0" t="b">
        <v>1</v>
      </c>
    </row>
    <row customHeight="1" ht="11.25">
      <c r="A5" s="0" t="s">
        <v>3157</v>
      </c>
      <c r="B5" s="0" t="b">
        <v>0</v>
      </c>
    </row>
    <row customHeight="1" ht="11.25">
      <c r="A6" s="0" t="s">
        <v>3158</v>
      </c>
      <c r="B6" s="0" t="b">
        <v>0</v>
      </c>
    </row>
    <row customHeight="1" ht="11.25">
      <c r="A7" s="0" t="s">
        <v>3159</v>
      </c>
      <c r="B7" s="0" t="b">
        <v>0</v>
      </c>
    </row>
    <row customHeight="1" ht="11.25">
      <c r="A8" s="0" t="s">
        <v>3160</v>
      </c>
      <c r="B8" s="0" t="b">
        <v>0</v>
      </c>
    </row>
    <row customHeight="1" ht="11.25">
      <c r="A9" s="0" t="s">
        <v>3161</v>
      </c>
      <c r="B9" s="0" t="b">
        <v>0</v>
      </c>
    </row>
    <row customHeight="1" ht="11.25">
      <c r="A10" s="0" t="s">
        <v>3162</v>
      </c>
      <c r="B10" s="0" t="b">
        <v>0</v>
      </c>
    </row>
    <row customHeight="1" ht="11.25">
      <c r="A11" s="0" t="s">
        <v>3163</v>
      </c>
      <c r="B11" s="0" t="b">
        <v>0</v>
      </c>
    </row>
    <row customHeight="1" ht="11.25">
      <c r="A12" s="0" t="s">
        <v>3164</v>
      </c>
      <c r="B12" s="0" t="b">
        <v>0</v>
      </c>
    </row>
    <row customHeight="1" ht="11.25">
      <c r="A13" s="0" t="s">
        <v>3165</v>
      </c>
      <c r="B13" s="0" t="b">
        <v>0</v>
      </c>
    </row>
    <row customHeight="1" ht="11.25">
      <c r="A14" s="0" t="s">
        <v>3166</v>
      </c>
      <c r="B14" s="0" t="b">
        <v>1</v>
      </c>
    </row>
    <row customHeight="1" ht="11.25">
      <c r="A15" s="0" t="s">
        <v>3167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FD6E1-52E2-9E5E-8FCA-AC8DE74B06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8A54-1EE8-F25B-0E73-17926DE0688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3168</v>
      </c>
      <c r="B1" s="123" t="s">
        <v>3169</v>
      </c>
    </row>
    <row customHeight="1" ht="11.25">
      <c r="A2" s="118" t="s">
        <v>3170</v>
      </c>
      <c r="B2" s="118" t="s">
        <v>3171</v>
      </c>
    </row>
    <row customHeight="1" ht="11.25">
      <c r="A3" s="118" t="s">
        <v>3172</v>
      </c>
      <c r="B3" s="118" t="s">
        <v>3173</v>
      </c>
    </row>
    <row customHeight="1" ht="11.25">
      <c r="A4" s="118" t="s">
        <v>3174</v>
      </c>
      <c r="B4" s="118" t="s">
        <v>3175</v>
      </c>
    </row>
    <row customHeight="1" ht="11.25">
      <c r="A5" s="118" t="s">
        <v>3176</v>
      </c>
      <c r="B5" s="118" t="s">
        <v>3177</v>
      </c>
    </row>
    <row customHeight="1" ht="11.25">
      <c r="A6" s="118" t="s">
        <v>3178</v>
      </c>
      <c r="B6" s="118" t="s">
        <v>3179</v>
      </c>
    </row>
    <row customHeight="1" ht="11.25">
      <c r="A7" s="118" t="s">
        <v>3180</v>
      </c>
      <c r="B7" s="118" t="s">
        <v>3181</v>
      </c>
    </row>
    <row customHeight="1" ht="11.25">
      <c r="A8" s="118" t="s">
        <v>3182</v>
      </c>
      <c r="B8" s="118" t="s">
        <v>3183</v>
      </c>
    </row>
    <row customHeight="1" ht="11.25">
      <c r="A9" s="118" t="s">
        <v>3184</v>
      </c>
      <c r="B9" s="118" t="s">
        <v>3185</v>
      </c>
    </row>
    <row customHeight="1" ht="11.25">
      <c r="A10" s="118" t="s">
        <v>3186</v>
      </c>
      <c r="B10" s="118" t="s">
        <v>3187</v>
      </c>
    </row>
    <row customHeight="1" ht="11.25">
      <c r="A11" s="118" t="s">
        <v>3188</v>
      </c>
      <c r="B11" s="118" t="s">
        <v>3189</v>
      </c>
    </row>
    <row customHeight="1" ht="11.25">
      <c r="A12" s="118" t="s">
        <v>3190</v>
      </c>
      <c r="B12" s="118" t="s">
        <v>3191</v>
      </c>
    </row>
    <row customHeight="1" ht="11.25">
      <c r="A13" s="118" t="s">
        <v>3192</v>
      </c>
      <c r="B13" s="118" t="s">
        <v>3193</v>
      </c>
    </row>
    <row customHeight="1" ht="11.25">
      <c r="A14" s="118" t="s">
        <v>3194</v>
      </c>
      <c r="B14" s="118" t="s">
        <v>3195</v>
      </c>
    </row>
    <row customHeight="1" ht="11.25">
      <c r="A15" s="118" t="s">
        <v>3196</v>
      </c>
      <c r="B15" s="118" t="s">
        <v>3197</v>
      </c>
    </row>
    <row customHeight="1" ht="11.25">
      <c r="A16" s="118" t="s">
        <v>3198</v>
      </c>
      <c r="B16" s="118" t="s">
        <v>3199</v>
      </c>
    </row>
    <row customHeight="1" ht="11.25">
      <c r="A17" s="118" t="s">
        <v>3200</v>
      </c>
      <c r="B17" s="118" t="s">
        <v>3201</v>
      </c>
    </row>
    <row customHeight="1" ht="11.25">
      <c r="A18" s="118" t="s">
        <v>3202</v>
      </c>
      <c r="B18" s="118" t="s">
        <v>3203</v>
      </c>
    </row>
    <row customHeight="1" ht="11.25">
      <c r="A19" s="118" t="s">
        <v>3204</v>
      </c>
      <c r="B19" s="118" t="s">
        <v>3205</v>
      </c>
    </row>
    <row customHeight="1" ht="11.25">
      <c r="A20" s="118" t="s">
        <v>3206</v>
      </c>
      <c r="B20" s="118" t="s">
        <v>3207</v>
      </c>
    </row>
    <row customHeight="1" ht="11.25">
      <c r="A21" s="118" t="s">
        <v>3208</v>
      </c>
      <c r="B21" s="118" t="s">
        <v>3209</v>
      </c>
    </row>
    <row customHeight="1" ht="11.25">
      <c r="A22" s="118" t="s">
        <v>3210</v>
      </c>
      <c r="B22" s="118" t="s">
        <v>3211</v>
      </c>
    </row>
    <row customHeight="1" ht="11.25">
      <c r="A23" s="118" t="s">
        <v>3212</v>
      </c>
      <c r="B23" s="118" t="s">
        <v>3213</v>
      </c>
    </row>
    <row customHeight="1" ht="11.25">
      <c r="A24" s="118" t="s">
        <v>3214</v>
      </c>
      <c r="B24" s="118" t="s">
        <v>3215</v>
      </c>
    </row>
    <row customHeight="1" ht="11.25">
      <c r="A25" s="118" t="s">
        <v>3216</v>
      </c>
      <c r="B25" s="118" t="s">
        <v>3217</v>
      </c>
    </row>
    <row customHeight="1" ht="11.25">
      <c r="A26" s="118" t="s">
        <v>3218</v>
      </c>
      <c r="B26" s="118" t="s">
        <v>3219</v>
      </c>
    </row>
    <row customHeight="1" ht="11.25">
      <c r="A27" s="118" t="s">
        <v>3220</v>
      </c>
      <c r="B27" s="118" t="s">
        <v>3221</v>
      </c>
    </row>
    <row customHeight="1" ht="11.25">
      <c r="A28" s="118" t="s">
        <v>3222</v>
      </c>
      <c r="B28" s="118" t="s">
        <v>3223</v>
      </c>
    </row>
    <row customHeight="1" ht="11.25">
      <c r="A29" s="118" t="s">
        <v>3224</v>
      </c>
      <c r="B29" s="118" t="s">
        <v>3225</v>
      </c>
    </row>
    <row customHeight="1" ht="11.25">
      <c r="A30" s="118" t="s">
        <v>3226</v>
      </c>
      <c r="B30" s="118" t="s">
        <v>3227</v>
      </c>
    </row>
    <row customHeight="1" ht="11.25">
      <c r="A31" s="118" t="s">
        <v>3228</v>
      </c>
      <c r="B31" s="118" t="s">
        <v>3229</v>
      </c>
    </row>
    <row customHeight="1" ht="11.25">
      <c r="A32" s="118" t="s">
        <v>3230</v>
      </c>
      <c r="B32" s="118" t="s">
        <v>3231</v>
      </c>
    </row>
    <row customHeight="1" ht="11.25">
      <c r="A33" s="118" t="s">
        <v>3232</v>
      </c>
      <c r="B33" s="118" t="s">
        <v>3233</v>
      </c>
    </row>
    <row customHeight="1" ht="11.25">
      <c r="A34" s="118" t="s">
        <v>3234</v>
      </c>
      <c r="B34" s="118" t="s">
        <v>3235</v>
      </c>
    </row>
    <row customHeight="1" ht="11.25">
      <c r="A35" s="118" t="s">
        <v>3236</v>
      </c>
      <c r="B35" s="118" t="s">
        <v>3237</v>
      </c>
    </row>
    <row customHeight="1" ht="11.25">
      <c r="A36" s="118" t="s">
        <v>3238</v>
      </c>
      <c r="B36" s="118" t="s">
        <v>3239</v>
      </c>
    </row>
    <row customHeight="1" ht="11.25">
      <c r="A37" s="118" t="s">
        <v>3240</v>
      </c>
      <c r="B37" s="118" t="s">
        <v>3241</v>
      </c>
    </row>
    <row customHeight="1" ht="11.25">
      <c r="A38" s="118" t="s">
        <v>3242</v>
      </c>
      <c r="B38" s="118" t="s">
        <v>3243</v>
      </c>
    </row>
    <row customHeight="1" ht="11.25">
      <c r="A39" s="118" t="s">
        <v>3244</v>
      </c>
      <c r="B39" s="118" t="s">
        <v>3245</v>
      </c>
    </row>
    <row customHeight="1" ht="11.25">
      <c r="A40" s="118" t="s">
        <v>3246</v>
      </c>
      <c r="B40" s="118" t="s">
        <v>3247</v>
      </c>
    </row>
    <row customHeight="1" ht="11.25">
      <c r="A41" s="118" t="s">
        <v>3248</v>
      </c>
      <c r="B41" s="118" t="s">
        <v>3249</v>
      </c>
    </row>
    <row customHeight="1" ht="11.25">
      <c r="A42" s="118" t="s">
        <v>3250</v>
      </c>
      <c r="B42" s="118" t="s">
        <v>3251</v>
      </c>
    </row>
    <row customHeight="1" ht="11.25">
      <c r="A43" s="118" t="s">
        <v>3252</v>
      </c>
      <c r="B43" s="118" t="s">
        <v>3253</v>
      </c>
    </row>
    <row customHeight="1" ht="11.25">
      <c r="A44" s="118" t="s">
        <v>3254</v>
      </c>
      <c r="B44" s="118" t="s">
        <v>3255</v>
      </c>
    </row>
    <row customHeight="1" ht="11.25">
      <c r="A45" s="118" t="s">
        <v>3256</v>
      </c>
      <c r="B45" s="118" t="s">
        <v>3257</v>
      </c>
    </row>
    <row customHeight="1" ht="11.25">
      <c r="A46" s="118" t="s">
        <v>3258</v>
      </c>
      <c r="B46" s="118" t="s">
        <v>3259</v>
      </c>
    </row>
    <row customHeight="1" ht="11.25">
      <c r="A47" s="118" t="s">
        <v>3260</v>
      </c>
      <c r="B47" s="118" t="s">
        <v>3261</v>
      </c>
    </row>
    <row customHeight="1" ht="11.25">
      <c r="A48" s="118" t="s">
        <v>3262</v>
      </c>
      <c r="B48" s="118" t="s">
        <v>3263</v>
      </c>
    </row>
    <row customHeight="1" ht="11.25">
      <c r="A49" s="118" t="s">
        <v>3264</v>
      </c>
      <c r="B49" s="118" t="s">
        <v>3265</v>
      </c>
    </row>
    <row customHeight="1" ht="11.25">
      <c r="A50" s="118" t="s">
        <v>3266</v>
      </c>
      <c r="B50" s="118" t="s">
        <v>3267</v>
      </c>
    </row>
    <row customHeight="1" ht="11.25">
      <c r="A51" s="118" t="s">
        <v>3268</v>
      </c>
      <c r="B51" s="118" t="s">
        <v>3269</v>
      </c>
    </row>
    <row customHeight="1" ht="11.25">
      <c r="A52" s="118" t="s">
        <v>3270</v>
      </c>
      <c r="B52" s="118" t="s">
        <v>3271</v>
      </c>
    </row>
    <row customHeight="1" ht="11.25">
      <c r="A53" s="118" t="s">
        <v>3272</v>
      </c>
      <c r="B53" s="118" t="s">
        <v>3273</v>
      </c>
    </row>
    <row customHeight="1" ht="11.25">
      <c r="A54" s="118" t="s">
        <v>3274</v>
      </c>
      <c r="B54" s="118" t="s">
        <v>3275</v>
      </c>
    </row>
    <row customHeight="1" ht="11.25">
      <c r="A55" s="118" t="s">
        <v>3276</v>
      </c>
      <c r="B55" s="118" t="s">
        <v>3277</v>
      </c>
    </row>
    <row customHeight="1" ht="11.25">
      <c r="A56" s="118" t="s">
        <v>3278</v>
      </c>
      <c r="B56" s="118" t="s">
        <v>3279</v>
      </c>
    </row>
    <row customHeight="1" ht="11.25">
      <c r="A57" s="118" t="s">
        <v>3280</v>
      </c>
      <c r="B57" s="118" t="s">
        <v>3281</v>
      </c>
    </row>
    <row customHeight="1" ht="11.25">
      <c r="A58" s="118" t="s">
        <v>3282</v>
      </c>
      <c r="B58" s="118" t="s">
        <v>3283</v>
      </c>
    </row>
    <row customHeight="1" ht="11.25">
      <c r="A59" s="118" t="s">
        <v>3284</v>
      </c>
      <c r="B59" s="118" t="s">
        <v>3285</v>
      </c>
    </row>
    <row customHeight="1" ht="11.25">
      <c r="A60" s="118" t="s">
        <v>3286</v>
      </c>
      <c r="B60" s="118" t="s">
        <v>3287</v>
      </c>
    </row>
    <row customHeight="1" ht="11.25">
      <c r="A61" s="118"/>
      <c r="B61" s="118" t="s">
        <v>3288</v>
      </c>
    </row>
    <row customHeight="1" ht="11.25">
      <c r="A62" s="118"/>
      <c r="B62" s="118" t="s">
        <v>3289</v>
      </c>
    </row>
    <row customHeight="1" ht="11.25">
      <c r="A63" s="118"/>
      <c r="B63" s="118" t="s">
        <v>3290</v>
      </c>
    </row>
    <row customHeight="1" ht="11.25">
      <c r="A64" s="118"/>
      <c r="B64" s="118" t="s">
        <v>3291</v>
      </c>
    </row>
    <row customHeight="1" ht="11.25">
      <c r="A65" s="118"/>
      <c r="B65" s="118" t="s">
        <v>3292</v>
      </c>
    </row>
    <row customHeight="1" ht="11.25">
      <c r="A66" s="118"/>
      <c r="B66" s="118" t="s">
        <v>3293</v>
      </c>
    </row>
    <row customHeight="1" ht="11.25">
      <c r="A67" s="118"/>
      <c r="B67" s="118" t="s">
        <v>3294</v>
      </c>
    </row>
    <row customHeight="1" ht="11.25">
      <c r="A68" s="118"/>
      <c r="B68" s="118" t="s">
        <v>3295</v>
      </c>
    </row>
    <row customHeight="1" ht="11.25">
      <c r="A69" s="118"/>
      <c r="B69" s="118" t="s">
        <v>3296</v>
      </c>
    </row>
    <row customHeight="1" ht="11.25">
      <c r="A70" s="118"/>
      <c r="B70" s="118" t="s">
        <v>3297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17C44-A96F-ED41-8F94-EBD37EE39B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3298</v>
      </c>
    </row>
    <row customHeight="1" ht="90">
      <c r="B2" s="150" t="s">
        <v>3299</v>
      </c>
    </row>
    <row customHeight="1" ht="67.5">
      <c r="B3" s="150" t="s">
        <v>3300</v>
      </c>
    </row>
    <row customHeight="1" ht="33.75">
      <c r="B4" s="150" t="s">
        <v>3301</v>
      </c>
    </row>
    <row customHeight="1" ht="11.25">
      <c r="B5" s="150" t="s">
        <v>3302</v>
      </c>
    </row>
    <row customHeight="1" ht="22.5">
      <c r="B6" s="150" t="s">
        <v>3303</v>
      </c>
    </row>
    <row customHeight="1" ht="22.5">
      <c r="B7" s="150" t="s">
        <v>3304</v>
      </c>
    </row>
    <row customHeight="1" ht="22.5">
      <c r="B8" s="150" t="s">
        <v>3305</v>
      </c>
    </row>
    <row customHeight="1" ht="22.5">
      <c r="B9" s="150" t="s">
        <v>3306</v>
      </c>
    </row>
    <row customHeight="1" ht="56.25">
      <c r="B10" s="150" t="s">
        <v>3307</v>
      </c>
    </row>
    <row customHeight="1" ht="12.75">
      <c r="B11" s="215" t="s">
        <v>3308</v>
      </c>
    </row>
    <row customHeight="1" ht="11.25">
      <c r="B12" s="149" t="s">
        <v>3309</v>
      </c>
    </row>
    <row customHeight="1" ht="22.5">
      <c r="B13" s="150" t="s">
        <v>3310</v>
      </c>
    </row>
    <row customHeight="1" ht="67.5">
      <c r="B14" s="150" t="s">
        <v>3311</v>
      </c>
    </row>
    <row customHeight="1" ht="22.5">
      <c r="B15" s="150" t="s">
        <v>3312</v>
      </c>
    </row>
    <row customHeight="1" ht="11.25">
      <c r="B16" s="149" t="s">
        <v>3313</v>
      </c>
      <c r="D16" s="156"/>
    </row>
    <row customHeight="1" ht="33.75">
      <c r="B17" s="150" t="s">
        <v>3314</v>
      </c>
    </row>
    <row customHeight="1" ht="33.75">
      <c r="B18" s="150" t="s">
        <v>3315</v>
      </c>
    </row>
    <row customHeight="1" ht="11.25">
      <c r="B19" s="150" t="s">
        <v>3316</v>
      </c>
    </row>
    <row customHeight="1" ht="33.75">
      <c r="B20" s="150" t="s">
        <v>3317</v>
      </c>
    </row>
    <row customHeight="1" ht="11.25">
      <c r="B21" s="149" t="s">
        <v>3318</v>
      </c>
    </row>
    <row customHeight="1" ht="11.25">
      <c r="B22" s="150" t="s">
        <v>3319</v>
      </c>
    </row>
    <row r="24" customHeight="1" ht="22.5">
      <c r="B24" s="217" t="s">
        <v>3320</v>
      </c>
    </row>
    <row r="26" customHeight="1" ht="11.25">
      <c r="B26" s="149" t="s">
        <v>3321</v>
      </c>
    </row>
    <row customHeight="1" ht="22.5">
      <c r="B27" s="216" t="s">
        <v>404</v>
      </c>
    </row>
    <row customHeight="1" ht="56.25">
      <c r="B28" s="216" t="s">
        <v>3322</v>
      </c>
    </row>
    <row customHeight="1" ht="11.25">
      <c r="B29" s="266" t="s">
        <v>3323</v>
      </c>
    </row>
    <row customHeight="1" ht="22.5">
      <c r="B30" s="216" t="s">
        <v>3324</v>
      </c>
    </row>
    <row r="32" customHeight="1" ht="11.25">
      <c r="A32" s="244"/>
      <c r="B32" s="245" t="s">
        <v>3325</v>
      </c>
    </row>
    <row customHeight="1" ht="14.25">
      <c r="A33" s="246">
        <v>1</v>
      </c>
      <c r="B33" s="247" t="s">
        <v>3326</v>
      </c>
    </row>
    <row customHeight="1" ht="14.25">
      <c r="A34" s="246">
        <v>2</v>
      </c>
      <c r="B34" s="247" t="s">
        <v>3327</v>
      </c>
    </row>
    <row customHeight="1" ht="11.25">
      <c r="B35" s="245" t="s">
        <v>3328</v>
      </c>
    </row>
    <row customHeight="1" ht="11.25">
      <c r="B36" s="247" t="s">
        <v>3329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